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nie\Documents\1Pioneer Training\GCC\"/>
    </mc:Choice>
  </mc:AlternateContent>
  <xr:revisionPtr revIDLastSave="0" documentId="8_{929072D8-C83C-445D-AE3E-1EAC108D1128}" xr6:coauthVersionLast="44" xr6:coauthVersionMax="44" xr10:uidLastSave="{00000000-0000-0000-0000-000000000000}"/>
  <bookViews>
    <workbookView xWindow="-120" yWindow="-120" windowWidth="29040" windowHeight="15840" tabRatio="734" firstSheet="11" activeTab="16" xr2:uid="{00000000-000D-0000-FFFF-FFFF00000000}"/>
  </bookViews>
  <sheets>
    <sheet name="Temperature Problem" sheetId="7" r:id="rId1"/>
    <sheet name="AutoSum" sheetId="5" r:id="rId2"/>
    <sheet name="Review" sheetId="8" r:id="rId3"/>
    <sheet name="Grand Totals" sheetId="50" r:id="rId4"/>
    <sheet name="Absolute Ref" sheetId="48" r:id="rId5"/>
    <sheet name="Absolute Ref 2" sheetId="46" r:id="rId6"/>
    <sheet name="Absolute Ref 3" sheetId="4" r:id="rId7"/>
    <sheet name="Conference Names" sheetId="9" r:id="rId8"/>
    <sheet name="Conference Totals" sheetId="2" r:id="rId9"/>
    <sheet name="Remove Duplicates" sheetId="47" r:id="rId10"/>
    <sheet name="Data Analysis List" sheetId="15" r:id="rId11"/>
    <sheet name="Flash Fill - Names" sheetId="16" r:id="rId12"/>
    <sheet name="Flash Fill - Insert Text" sheetId="19" r:id="rId13"/>
    <sheet name="Cookie Sales" sheetId="10" r:id="rId14"/>
    <sheet name="Format as Table" sheetId="11" r:id="rId15"/>
    <sheet name="Data Validation" sheetId="3" r:id="rId16"/>
    <sheet name="Payment" sheetId="39" r:id="rId17"/>
    <sheet name="Simple If" sheetId="23" r:id="rId18"/>
    <sheet name="Nested If-Ifs" sheetId="24" r:id="rId19"/>
    <sheet name="VLookup" sheetId="25" r:id="rId20"/>
    <sheet name="VLookup2" sheetId="36" r:id="rId21"/>
    <sheet name="IsErr-IfError" sheetId="26" r:id="rId22"/>
    <sheet name="Round" sheetId="27" r:id="rId23"/>
    <sheet name="CountIf-SumIf" sheetId="28" r:id="rId24"/>
    <sheet name="Sumif 2" sheetId="42" r:id="rId25"/>
    <sheet name="Concatenate" sheetId="30" r:id="rId26"/>
    <sheet name="Text to Columns" sheetId="31" r:id="rId27"/>
    <sheet name="Proper" sheetId="51" r:id="rId28"/>
    <sheet name="Convert" sheetId="52" r:id="rId29"/>
    <sheet name="And-Or" sheetId="33" r:id="rId30"/>
    <sheet name="Conference Registrations" sheetId="38" r:id="rId31"/>
  </sheets>
  <definedNames>
    <definedName name="_xlnm._FilterDatabase" localSheetId="7" hidden="1">'Conference Names'!$A$1:$K$1253</definedName>
    <definedName name="_xlnm._FilterDatabase" localSheetId="10" hidden="1">'Data Analysis List'!$A$1:$O$222</definedName>
    <definedName name="_xlnm._FilterDatabase" localSheetId="14" hidden="1">'Format as Table'!$A$1:$K$1253</definedName>
    <definedName name="_xlnm._FilterDatabase" localSheetId="9" hidden="1">'Remove Duplicates'!$A$1:$M$225</definedName>
    <definedName name="_xlnm._FilterDatabase" localSheetId="24" hidden="1">'Sumif 2'!$A$1:$G$44</definedName>
    <definedName name="_xlnm._FilterDatabase" localSheetId="20" hidden="1">VLookup2!$A$1:$N$222</definedName>
    <definedName name="Books">Review!$B$4:$E$4</definedName>
    <definedName name="CD_s">Review!$B$6:$E$6</definedName>
    <definedName name="data">'Conference Names'!$A$1:$K$1254</definedName>
    <definedName name="Double">'Conference Names'!$J$2:$J$1253</definedName>
    <definedName name="DVD_s">Review!$B$7:$E$7</definedName>
    <definedName name="February">Review!$C$4:$C$8</definedName>
    <definedName name="January">Review!$B$4:$B$8</definedName>
    <definedName name="March">Review!$D$4:$D$8</definedName>
    <definedName name="Newsletter">Review!$B$8:$E$8</definedName>
    <definedName name="Posters">Review!$B$5:$E$5</definedName>
    <definedName name="_xlnm.Print_Area" localSheetId="2">Review!$A$1:$G$9</definedName>
    <definedName name="Registration">'Conference Names'!$H$2:$H$1253</definedName>
    <definedName name="SALES">Review!$B$4:$D$8</definedName>
    <definedName name="Single">'Conference Names'!$I$2:$I$1253</definedName>
    <definedName name="Units">'Sumif 2'!$E$2:$E$44</definedName>
    <definedName name="Z_A4DBD003_6148_45B9_8B07_FEB77A6345F3_.wvu.FilterData" localSheetId="10" hidden="1">'Data Analysis List'!$A$1:$R$222</definedName>
    <definedName name="Z_A4DBD003_6148_45B9_8B07_FEB77A6345F3_.wvu.FilterData" localSheetId="9" hidden="1">'Remove Duplicates'!$A$1:$P$225</definedName>
    <definedName name="Z_A4DBD003_6148_45B9_8B07_FEB77A6345F3_.wvu.FilterData" localSheetId="20" hidden="1">VLookup2!$A$1:$Q$222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52" l="1"/>
  <c r="C14" i="52"/>
  <c r="B14" i="52"/>
  <c r="F4" i="10" l="1"/>
  <c r="F5" i="10"/>
  <c r="F6" i="10"/>
  <c r="F7" i="10"/>
  <c r="F8" i="10"/>
  <c r="F9" i="10"/>
  <c r="F10" i="10"/>
  <c r="F11" i="10"/>
  <c r="F12" i="10"/>
  <c r="F13" i="10"/>
  <c r="F14" i="10"/>
  <c r="B3" i="50"/>
  <c r="B4" i="50"/>
  <c r="B5" i="50"/>
  <c r="B6" i="50"/>
  <c r="A3" i="50"/>
  <c r="A4" i="50"/>
  <c r="A5" i="50"/>
  <c r="A6" i="50"/>
  <c r="A2" i="50"/>
  <c r="F5" i="8" l="1"/>
  <c r="F6" i="8"/>
  <c r="F7" i="8"/>
  <c r="F8" i="8"/>
  <c r="E9" i="8"/>
  <c r="F4" i="8"/>
  <c r="B2" i="50" s="1"/>
  <c r="B7" i="2"/>
  <c r="B6" i="2"/>
  <c r="B5" i="2"/>
  <c r="B4" i="2"/>
  <c r="B3" i="2"/>
  <c r="B2" i="2"/>
  <c r="B11" i="8"/>
  <c r="E3" i="48"/>
  <c r="E4" i="48"/>
  <c r="E5" i="48"/>
  <c r="E6" i="48"/>
  <c r="E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" i="48"/>
  <c r="B9" i="8"/>
  <c r="E3" i="5"/>
  <c r="B16" i="5"/>
  <c r="C9" i="8"/>
  <c r="D9" i="8"/>
  <c r="F9" i="8" l="1"/>
  <c r="B2" i="24"/>
  <c r="G6" i="8" l="1"/>
  <c r="G4" i="8"/>
  <c r="G5" i="8"/>
  <c r="G7" i="8"/>
  <c r="G8" i="8"/>
  <c r="G9" i="8"/>
  <c r="B2" i="25"/>
  <c r="D10" i="46"/>
  <c r="D9" i="46"/>
  <c r="D8" i="46"/>
  <c r="D7" i="46"/>
  <c r="D6" i="46"/>
  <c r="D5" i="46"/>
  <c r="D4" i="46"/>
  <c r="H3" i="46"/>
  <c r="D3" i="46"/>
  <c r="G44" i="42" l="1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4" i="42"/>
  <c r="G3" i="42"/>
  <c r="G2" i="42"/>
  <c r="J1260" i="38" l="1"/>
  <c r="I1260" i="38"/>
  <c r="H1260" i="38"/>
  <c r="K1255" i="38"/>
  <c r="K1253" i="38"/>
  <c r="K1243" i="38"/>
  <c r="K1237" i="38"/>
  <c r="K1217" i="38"/>
  <c r="K1211" i="38"/>
  <c r="K1200" i="38"/>
  <c r="K1191" i="38"/>
  <c r="K1180" i="38"/>
  <c r="K1164" i="38"/>
  <c r="K1138" i="38"/>
  <c r="K1121" i="38"/>
  <c r="K1102" i="38"/>
  <c r="K1096" i="38"/>
  <c r="K1075" i="38"/>
  <c r="K1050" i="38"/>
  <c r="K1044" i="38"/>
  <c r="K1041" i="38"/>
  <c r="K1035" i="38"/>
  <c r="K1034" i="38"/>
  <c r="K1014" i="38"/>
  <c r="K1012" i="38"/>
  <c r="K1004" i="38"/>
  <c r="K998" i="38"/>
  <c r="K990" i="38"/>
  <c r="K988" i="38"/>
  <c r="K978" i="38"/>
  <c r="K975" i="38"/>
  <c r="K964" i="38"/>
  <c r="K960" i="38"/>
  <c r="K952" i="38"/>
  <c r="K949" i="38"/>
  <c r="K939" i="38"/>
  <c r="K921" i="38"/>
  <c r="K905" i="38"/>
  <c r="K903" i="38"/>
  <c r="K884" i="38"/>
  <c r="K875" i="38"/>
  <c r="K873" i="38"/>
  <c r="K870" i="38"/>
  <c r="K868" i="38"/>
  <c r="K866" i="38"/>
  <c r="K856" i="38"/>
  <c r="K855" i="38"/>
  <c r="K852" i="38"/>
  <c r="K851" i="38"/>
  <c r="K850" i="38"/>
  <c r="K848" i="38"/>
  <c r="K819" i="38"/>
  <c r="K806" i="38"/>
  <c r="K768" i="38"/>
  <c r="K766" i="38"/>
  <c r="K763" i="38"/>
  <c r="K750" i="38"/>
  <c r="K747" i="38"/>
  <c r="K720" i="38"/>
  <c r="K719" i="38"/>
  <c r="K695" i="38"/>
  <c r="K693" i="38"/>
  <c r="K680" i="38"/>
  <c r="K659" i="38"/>
  <c r="K656" i="38"/>
  <c r="K649" i="38"/>
  <c r="K647" i="38"/>
  <c r="K631" i="38"/>
  <c r="K620" i="38"/>
  <c r="K593" i="38"/>
  <c r="K588" i="38"/>
  <c r="K581" i="38"/>
  <c r="K579" i="38"/>
  <c r="K578" i="38"/>
  <c r="K568" i="38"/>
  <c r="K552" i="38"/>
  <c r="K550" i="38"/>
  <c r="K529" i="38"/>
  <c r="K516" i="38"/>
  <c r="K503" i="38"/>
  <c r="K494" i="38"/>
  <c r="K491" i="38"/>
  <c r="K477" i="38"/>
  <c r="K476" i="38"/>
  <c r="K471" i="38"/>
  <c r="K470" i="38"/>
  <c r="K461" i="38"/>
  <c r="K448" i="38"/>
  <c r="K447" i="38"/>
  <c r="K442" i="38"/>
  <c r="K439" i="38"/>
  <c r="K438" i="38"/>
  <c r="K433" i="38"/>
  <c r="K427" i="38"/>
  <c r="K409" i="38"/>
  <c r="K374" i="38"/>
  <c r="K371" i="38"/>
  <c r="K367" i="38"/>
  <c r="K365" i="38"/>
  <c r="K329" i="38"/>
  <c r="K265" i="38"/>
  <c r="K261" i="38"/>
  <c r="K260" i="38"/>
  <c r="K259" i="38"/>
  <c r="K246" i="38"/>
  <c r="K238" i="38"/>
  <c r="K237" i="38"/>
  <c r="K230" i="38"/>
  <c r="K222" i="38"/>
  <c r="K211" i="38"/>
  <c r="K206" i="38"/>
  <c r="K201" i="38"/>
  <c r="K189" i="38"/>
  <c r="K184" i="38"/>
  <c r="K179" i="38"/>
  <c r="K176" i="38"/>
  <c r="K159" i="38"/>
  <c r="K158" i="38"/>
  <c r="K153" i="38"/>
  <c r="K148" i="38"/>
  <c r="K145" i="38"/>
  <c r="K137" i="38"/>
  <c r="K134" i="38"/>
  <c r="K129" i="38"/>
  <c r="K128" i="38"/>
  <c r="K118" i="38"/>
  <c r="K117" i="38"/>
  <c r="K111" i="38"/>
  <c r="K108" i="38"/>
  <c r="K104" i="38"/>
  <c r="K101" i="38"/>
  <c r="K84" i="38"/>
  <c r="K78" i="38"/>
  <c r="K75" i="38"/>
  <c r="K59" i="38"/>
  <c r="K55" i="38"/>
  <c r="K51" i="38"/>
  <c r="K33" i="38"/>
  <c r="K23" i="38"/>
  <c r="K22" i="38"/>
  <c r="K18" i="38"/>
  <c r="K12" i="38"/>
  <c r="K11" i="38"/>
  <c r="J2" i="38"/>
  <c r="I2" i="38"/>
  <c r="H2" i="38"/>
  <c r="B1" i="38"/>
  <c r="B2" i="38" s="1"/>
  <c r="N28" i="15" l="1"/>
  <c r="M28" i="15"/>
  <c r="N72" i="15"/>
  <c r="M72" i="15"/>
  <c r="N138" i="15"/>
  <c r="M138" i="15"/>
  <c r="N139" i="15"/>
  <c r="M139" i="15"/>
  <c r="N53" i="15"/>
  <c r="M53" i="15"/>
  <c r="N94" i="15"/>
  <c r="M94" i="15"/>
  <c r="N86" i="15"/>
  <c r="M86" i="15"/>
  <c r="N132" i="15"/>
  <c r="M132" i="15"/>
  <c r="N62" i="15"/>
  <c r="M62" i="15"/>
  <c r="N10" i="15"/>
  <c r="M10" i="15"/>
  <c r="N136" i="15"/>
  <c r="M136" i="15"/>
  <c r="N158" i="15"/>
  <c r="M158" i="15"/>
  <c r="N68" i="15"/>
  <c r="M68" i="15"/>
  <c r="N18" i="15"/>
  <c r="M18" i="15"/>
  <c r="N143" i="15"/>
  <c r="M143" i="15"/>
  <c r="N26" i="15"/>
  <c r="M26" i="15"/>
  <c r="N2" i="15"/>
  <c r="M2" i="15"/>
  <c r="N127" i="15"/>
  <c r="M127" i="15"/>
  <c r="N98" i="15"/>
  <c r="M98" i="15"/>
  <c r="N207" i="15"/>
  <c r="M207" i="15"/>
  <c r="N8" i="15"/>
  <c r="M8" i="15"/>
  <c r="N188" i="15"/>
  <c r="M188" i="15"/>
  <c r="N65" i="15"/>
  <c r="M65" i="15"/>
  <c r="N41" i="15"/>
  <c r="M41" i="15"/>
  <c r="N83" i="15"/>
  <c r="M83" i="15"/>
  <c r="N52" i="15"/>
  <c r="M52" i="15"/>
  <c r="N176" i="15"/>
  <c r="M176" i="15"/>
  <c r="N134" i="15"/>
  <c r="M134" i="15"/>
  <c r="N175" i="15"/>
  <c r="M175" i="15"/>
  <c r="N56" i="15"/>
  <c r="M56" i="15"/>
  <c r="N195" i="15"/>
  <c r="M195" i="15"/>
  <c r="N63" i="15"/>
  <c r="M63" i="15"/>
  <c r="N205" i="15"/>
  <c r="M205" i="15"/>
  <c r="N203" i="15"/>
  <c r="M203" i="15"/>
  <c r="N13" i="15"/>
  <c r="M13" i="15"/>
  <c r="N43" i="15"/>
  <c r="M43" i="15"/>
  <c r="N183" i="15"/>
  <c r="M183" i="15"/>
  <c r="N66" i="15"/>
  <c r="M66" i="15"/>
  <c r="N217" i="15"/>
  <c r="M217" i="15"/>
  <c r="N179" i="15"/>
  <c r="M179" i="15"/>
  <c r="N34" i="15"/>
  <c r="M34" i="15"/>
  <c r="N110" i="15"/>
  <c r="M110" i="15"/>
  <c r="N114" i="15"/>
  <c r="M114" i="15"/>
  <c r="N29" i="15"/>
  <c r="M29" i="15"/>
  <c r="N113" i="15"/>
  <c r="M113" i="15"/>
  <c r="N81" i="15"/>
  <c r="M81" i="15"/>
  <c r="N64" i="15"/>
  <c r="M64" i="15"/>
  <c r="N177" i="15"/>
  <c r="M177" i="15"/>
  <c r="N147" i="15"/>
  <c r="M147" i="15"/>
  <c r="N58" i="15"/>
  <c r="M58" i="15"/>
  <c r="N169" i="15"/>
  <c r="M169" i="15"/>
  <c r="N216" i="15"/>
  <c r="M216" i="15"/>
  <c r="N24" i="15"/>
  <c r="M24" i="15"/>
  <c r="N119" i="15"/>
  <c r="M119" i="15"/>
  <c r="N48" i="15"/>
  <c r="M48" i="15"/>
  <c r="N140" i="15"/>
  <c r="M140" i="15"/>
  <c r="N213" i="15"/>
  <c r="M213" i="15"/>
  <c r="N45" i="15"/>
  <c r="M45" i="15"/>
  <c r="N36" i="15"/>
  <c r="M36" i="15"/>
  <c r="N160" i="15"/>
  <c r="M160" i="15"/>
  <c r="N200" i="15"/>
  <c r="M200" i="15"/>
  <c r="N50" i="15"/>
  <c r="M50" i="15"/>
  <c r="N210" i="15"/>
  <c r="M210" i="15"/>
  <c r="N16" i="15"/>
  <c r="M16" i="15"/>
  <c r="N187" i="15"/>
  <c r="M187" i="15"/>
  <c r="N197" i="15"/>
  <c r="M197" i="15"/>
  <c r="N3" i="15"/>
  <c r="M3" i="15"/>
  <c r="N22" i="15"/>
  <c r="M22" i="15"/>
  <c r="N15" i="15"/>
  <c r="M15" i="15"/>
  <c r="N27" i="15"/>
  <c r="M27" i="15"/>
  <c r="N171" i="15"/>
  <c r="M171" i="15"/>
  <c r="N150" i="15"/>
  <c r="M150" i="15"/>
  <c r="N115" i="15"/>
  <c r="M115" i="15"/>
  <c r="N7" i="15"/>
  <c r="M7" i="15"/>
  <c r="N156" i="15"/>
  <c r="M156" i="15"/>
  <c r="N109" i="15"/>
  <c r="M109" i="15"/>
  <c r="N153" i="15"/>
  <c r="M153" i="15"/>
  <c r="N133" i="15"/>
  <c r="M133" i="15"/>
  <c r="N193" i="15"/>
  <c r="M193" i="15"/>
  <c r="N93" i="15"/>
  <c r="M93" i="15"/>
  <c r="N151" i="15"/>
  <c r="M151" i="15"/>
  <c r="N84" i="15"/>
  <c r="M84" i="15"/>
  <c r="N42" i="15"/>
  <c r="M42" i="15"/>
  <c r="N220" i="15"/>
  <c r="M220" i="15"/>
  <c r="N219" i="15"/>
  <c r="M219" i="15"/>
  <c r="N123" i="15"/>
  <c r="M123" i="15"/>
  <c r="N168" i="15"/>
  <c r="M168" i="15"/>
  <c r="N215" i="15"/>
  <c r="M215" i="15"/>
  <c r="N222" i="15"/>
  <c r="M222" i="15"/>
  <c r="N135" i="15"/>
  <c r="M135" i="15"/>
  <c r="N51" i="15"/>
  <c r="M51" i="15"/>
  <c r="N145" i="15"/>
  <c r="M145" i="15"/>
  <c r="N73" i="15"/>
  <c r="M73" i="15"/>
  <c r="N88" i="15"/>
  <c r="M88" i="15"/>
  <c r="N130" i="15"/>
  <c r="M130" i="15"/>
  <c r="N46" i="15"/>
  <c r="M46" i="15"/>
  <c r="N191" i="15"/>
  <c r="M191" i="15"/>
  <c r="N185" i="15"/>
  <c r="M185" i="15"/>
  <c r="N71" i="15"/>
  <c r="M71" i="15"/>
  <c r="N82" i="15"/>
  <c r="M82" i="15"/>
  <c r="N121" i="15"/>
  <c r="M121" i="15"/>
  <c r="N204" i="15"/>
  <c r="M204" i="15"/>
  <c r="N167" i="15"/>
  <c r="M167" i="15"/>
  <c r="N218" i="15"/>
  <c r="M218" i="15"/>
  <c r="N31" i="15"/>
  <c r="M31" i="15"/>
  <c r="N148" i="15"/>
  <c r="M148" i="15"/>
  <c r="N186" i="15"/>
  <c r="M186" i="15"/>
  <c r="N170" i="15"/>
  <c r="M170" i="15"/>
  <c r="N69" i="15"/>
  <c r="M69" i="15"/>
  <c r="N180" i="15"/>
  <c r="M180" i="15"/>
  <c r="N6" i="15"/>
  <c r="M6" i="15"/>
  <c r="N35" i="15"/>
  <c r="M35" i="15"/>
  <c r="N97" i="15"/>
  <c r="M97" i="15"/>
  <c r="N44" i="15"/>
  <c r="M44" i="15"/>
  <c r="N19" i="15"/>
  <c r="M19" i="15"/>
  <c r="N184" i="15"/>
  <c r="M184" i="15"/>
  <c r="N23" i="15"/>
  <c r="M23" i="15"/>
  <c r="N221" i="15"/>
  <c r="M221" i="15"/>
  <c r="N5" i="15"/>
  <c r="M5" i="15"/>
  <c r="N126" i="15"/>
  <c r="M126" i="15"/>
  <c r="N128" i="15"/>
  <c r="M128" i="15"/>
  <c r="N39" i="15"/>
  <c r="M39" i="15"/>
  <c r="N108" i="15"/>
  <c r="M108" i="15"/>
  <c r="N75" i="15"/>
  <c r="M75" i="15"/>
  <c r="N99" i="15"/>
  <c r="M99" i="15"/>
  <c r="N77" i="15"/>
  <c r="M77" i="15"/>
  <c r="N120" i="15"/>
  <c r="M120" i="15"/>
  <c r="N104" i="15"/>
  <c r="M104" i="15"/>
  <c r="N199" i="15"/>
  <c r="M199" i="15"/>
  <c r="N102" i="15"/>
  <c r="M102" i="15"/>
  <c r="N154" i="15"/>
  <c r="M154" i="15"/>
  <c r="N47" i="15"/>
  <c r="M47" i="15"/>
  <c r="N57" i="15"/>
  <c r="M57" i="15"/>
  <c r="N55" i="15"/>
  <c r="M55" i="15"/>
  <c r="N49" i="15"/>
  <c r="M49" i="15"/>
  <c r="N11" i="15"/>
  <c r="M11" i="15"/>
  <c r="N37" i="15"/>
  <c r="M37" i="15"/>
  <c r="N208" i="15"/>
  <c r="M208" i="15"/>
  <c r="N87" i="15"/>
  <c r="M87" i="15"/>
  <c r="N190" i="15"/>
  <c r="M190" i="15"/>
  <c r="N89" i="15"/>
  <c r="M89" i="15"/>
  <c r="N90" i="15"/>
  <c r="M90" i="15"/>
  <c r="N96" i="15"/>
  <c r="M96" i="15"/>
  <c r="N21" i="15"/>
  <c r="M21" i="15"/>
  <c r="N122" i="15"/>
  <c r="M122" i="15"/>
  <c r="N61" i="15"/>
  <c r="M61" i="15"/>
  <c r="N85" i="15"/>
  <c r="M85" i="15"/>
  <c r="N74" i="15"/>
  <c r="M74" i="15"/>
  <c r="N105" i="15"/>
  <c r="M105" i="15"/>
  <c r="N163" i="15"/>
  <c r="M163" i="15"/>
  <c r="N9" i="15"/>
  <c r="M9" i="15"/>
  <c r="N166" i="15"/>
  <c r="M166" i="15"/>
  <c r="N162" i="15"/>
  <c r="M162" i="15"/>
  <c r="N211" i="15"/>
  <c r="M211" i="15"/>
  <c r="N92" i="15"/>
  <c r="M92" i="15"/>
  <c r="N107" i="15"/>
  <c r="M107" i="15"/>
  <c r="N117" i="15"/>
  <c r="M117" i="15"/>
  <c r="N78" i="15"/>
  <c r="M78" i="15"/>
  <c r="N196" i="15"/>
  <c r="M196" i="15"/>
  <c r="N32" i="15"/>
  <c r="M32" i="15"/>
  <c r="N194" i="15"/>
  <c r="M194" i="15"/>
  <c r="N124" i="15"/>
  <c r="M124" i="15"/>
  <c r="N201" i="15"/>
  <c r="M201" i="15"/>
  <c r="N141" i="15"/>
  <c r="M141" i="15"/>
  <c r="N155" i="15"/>
  <c r="M155" i="15"/>
  <c r="N67" i="15"/>
  <c r="M67" i="15"/>
  <c r="N161" i="15"/>
  <c r="M161" i="15"/>
  <c r="N25" i="15"/>
  <c r="M25" i="15"/>
  <c r="N144" i="15"/>
  <c r="M144" i="15"/>
  <c r="N212" i="15"/>
  <c r="M212" i="15"/>
  <c r="N33" i="15"/>
  <c r="M33" i="15"/>
  <c r="N192" i="15"/>
  <c r="M192" i="15"/>
  <c r="N101" i="15"/>
  <c r="M101" i="15"/>
  <c r="N118" i="15"/>
  <c r="M118" i="15"/>
  <c r="N116" i="15"/>
  <c r="M116" i="15"/>
  <c r="N165" i="15"/>
  <c r="M165" i="15"/>
  <c r="N142" i="15"/>
  <c r="M142" i="15"/>
  <c r="N60" i="15"/>
  <c r="M60" i="15"/>
  <c r="N106" i="15"/>
  <c r="M106" i="15"/>
  <c r="N76" i="15"/>
  <c r="M76" i="15"/>
  <c r="N38" i="15"/>
  <c r="M38" i="15"/>
  <c r="N137" i="15"/>
  <c r="M137" i="15"/>
  <c r="N112" i="15"/>
  <c r="M112" i="15"/>
  <c r="N4" i="15"/>
  <c r="M4" i="15"/>
  <c r="N209" i="15"/>
  <c r="M209" i="15"/>
  <c r="N181" i="15"/>
  <c r="M181" i="15"/>
  <c r="N125" i="15"/>
  <c r="M125" i="15"/>
  <c r="N12" i="15"/>
  <c r="M12" i="15"/>
  <c r="N91" i="15"/>
  <c r="M91" i="15"/>
  <c r="N159" i="15"/>
  <c r="M159" i="15"/>
  <c r="N20" i="15"/>
  <c r="M20" i="15"/>
  <c r="N198" i="15"/>
  <c r="M198" i="15"/>
  <c r="N149" i="15"/>
  <c r="M149" i="15"/>
  <c r="N17" i="15"/>
  <c r="M17" i="15"/>
  <c r="N173" i="15"/>
  <c r="M173" i="15"/>
  <c r="N59" i="15"/>
  <c r="M59" i="15"/>
  <c r="N174" i="15"/>
  <c r="M174" i="15"/>
  <c r="N40" i="15"/>
  <c r="M40" i="15"/>
  <c r="N80" i="15"/>
  <c r="M80" i="15"/>
  <c r="N164" i="15"/>
  <c r="M164" i="15"/>
  <c r="N152" i="15"/>
  <c r="M152" i="15"/>
  <c r="N202" i="15"/>
  <c r="M202" i="15"/>
  <c r="N206" i="15"/>
  <c r="M206" i="15"/>
  <c r="N100" i="15"/>
  <c r="M100" i="15"/>
  <c r="N14" i="15"/>
  <c r="M14" i="15"/>
  <c r="N103" i="15"/>
  <c r="M103" i="15"/>
  <c r="N79" i="15"/>
  <c r="M79" i="15"/>
  <c r="N146" i="15"/>
  <c r="M146" i="15"/>
  <c r="N70" i="15"/>
  <c r="M70" i="15"/>
  <c r="N111" i="15"/>
  <c r="M111" i="15"/>
  <c r="N157" i="15"/>
  <c r="M157" i="15"/>
  <c r="N129" i="15"/>
  <c r="M129" i="15"/>
  <c r="N172" i="15"/>
  <c r="M172" i="15"/>
  <c r="R9" i="15"/>
  <c r="N131" i="15"/>
  <c r="M131" i="15"/>
  <c r="N30" i="15"/>
  <c r="M30" i="15"/>
  <c r="N214" i="15"/>
  <c r="M214" i="15"/>
  <c r="N182" i="15"/>
  <c r="M182" i="15"/>
  <c r="N189" i="15"/>
  <c r="M189" i="15"/>
  <c r="N178" i="15"/>
  <c r="M178" i="15"/>
  <c r="N95" i="15"/>
  <c r="M95" i="15"/>
  <c r="N54" i="15"/>
  <c r="M54" i="15"/>
  <c r="C9" i="33" l="1"/>
  <c r="C8" i="33"/>
  <c r="C7" i="33"/>
  <c r="C4" i="33"/>
  <c r="C3" i="33"/>
  <c r="C2" i="33"/>
  <c r="B2" i="27"/>
  <c r="B1" i="27"/>
  <c r="B3" i="27" s="1"/>
  <c r="K1209" i="11" l="1"/>
  <c r="K1208" i="11"/>
  <c r="K1176" i="11"/>
  <c r="K1175" i="11"/>
  <c r="K1174" i="11"/>
  <c r="K1173" i="11"/>
  <c r="K1140" i="11"/>
  <c r="K1139" i="11"/>
  <c r="K1136" i="11"/>
  <c r="K1135" i="11"/>
  <c r="K1105" i="11"/>
  <c r="K1104" i="11"/>
  <c r="K1103" i="11"/>
  <c r="K1102" i="11"/>
  <c r="K1101" i="11"/>
  <c r="K1071" i="11"/>
  <c r="K1028" i="11"/>
  <c r="K1027" i="11"/>
  <c r="K1026" i="11"/>
  <c r="K1025" i="11"/>
  <c r="K1024" i="11"/>
  <c r="K1023" i="11"/>
  <c r="K1022" i="11"/>
  <c r="K1004" i="11"/>
  <c r="K979" i="11"/>
  <c r="K978" i="11"/>
  <c r="K853" i="11"/>
  <c r="K852" i="11"/>
  <c r="K851" i="11"/>
  <c r="K850" i="11"/>
  <c r="K849" i="11"/>
  <c r="K848" i="11"/>
  <c r="K847" i="11"/>
  <c r="K846" i="11"/>
  <c r="K845" i="11"/>
  <c r="K844" i="11"/>
  <c r="K843" i="11"/>
  <c r="K842" i="11"/>
  <c r="K841" i="11"/>
  <c r="K840" i="11"/>
  <c r="K839" i="11"/>
  <c r="K838" i="11"/>
  <c r="K837" i="11"/>
  <c r="K830" i="11"/>
  <c r="K781" i="11"/>
  <c r="K780" i="11"/>
  <c r="K779" i="11"/>
  <c r="K778" i="11"/>
  <c r="K742" i="11"/>
  <c r="K741" i="11"/>
  <c r="K740" i="11"/>
  <c r="K739" i="11"/>
  <c r="K736" i="11"/>
  <c r="K735" i="11"/>
  <c r="K724" i="11"/>
  <c r="K722" i="11"/>
  <c r="K720" i="11"/>
  <c r="K701" i="11"/>
  <c r="K700" i="11"/>
  <c r="K699" i="11"/>
  <c r="K698" i="11"/>
  <c r="K697" i="11"/>
  <c r="K688" i="11"/>
  <c r="K687" i="11"/>
  <c r="K686" i="11"/>
  <c r="K685" i="11"/>
  <c r="K635" i="11"/>
  <c r="K634" i="11"/>
  <c r="K611" i="11"/>
  <c r="K610" i="11"/>
  <c r="K609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6" i="11"/>
  <c r="K325" i="11"/>
  <c r="K324" i="11"/>
  <c r="K323" i="11"/>
  <c r="K322" i="11"/>
  <c r="K321" i="11"/>
  <c r="K320" i="11"/>
  <c r="K319" i="11"/>
  <c r="K318" i="11"/>
  <c r="K317" i="11"/>
  <c r="K316" i="11"/>
  <c r="K315" i="11"/>
  <c r="K314" i="11"/>
  <c r="K313" i="11"/>
  <c r="K312" i="11"/>
  <c r="K311" i="11"/>
  <c r="K306" i="11"/>
  <c r="K300" i="11"/>
  <c r="K299" i="11"/>
  <c r="K292" i="11"/>
  <c r="K282" i="11"/>
  <c r="K260" i="11"/>
  <c r="K259" i="11"/>
  <c r="K254" i="11"/>
  <c r="K238" i="11"/>
  <c r="K226" i="11"/>
  <c r="K200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92" i="11"/>
  <c r="K91" i="11"/>
  <c r="K23" i="11"/>
  <c r="K22" i="11"/>
  <c r="K21" i="11"/>
  <c r="K20" i="11"/>
  <c r="K19" i="11"/>
  <c r="K18" i="11"/>
  <c r="K17" i="11"/>
  <c r="K16" i="11"/>
  <c r="K15" i="11"/>
  <c r="K14" i="11"/>
  <c r="K11" i="11"/>
  <c r="K5" i="11"/>
  <c r="K4" i="11"/>
  <c r="K3" i="11"/>
  <c r="K3" i="9" l="1"/>
  <c r="K4" i="9"/>
  <c r="K5" i="9"/>
  <c r="K11" i="9"/>
  <c r="K14" i="9"/>
  <c r="K15" i="9"/>
  <c r="K16" i="9"/>
  <c r="K17" i="9"/>
  <c r="K18" i="9"/>
  <c r="K19" i="9"/>
  <c r="K20" i="9"/>
  <c r="K21" i="9"/>
  <c r="K22" i="9"/>
  <c r="K23" i="9"/>
  <c r="K91" i="9"/>
  <c r="K92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200" i="9"/>
  <c r="K226" i="9"/>
  <c r="K238" i="9"/>
  <c r="K254" i="9"/>
  <c r="K259" i="9"/>
  <c r="K260" i="9"/>
  <c r="K282" i="9"/>
  <c r="K292" i="9"/>
  <c r="K299" i="9"/>
  <c r="K300" i="9"/>
  <c r="K306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609" i="9"/>
  <c r="K610" i="9"/>
  <c r="K611" i="9"/>
  <c r="K634" i="9"/>
  <c r="K635" i="9"/>
  <c r="K685" i="9"/>
  <c r="K686" i="9"/>
  <c r="K687" i="9"/>
  <c r="K688" i="9"/>
  <c r="K697" i="9"/>
  <c r="K698" i="9"/>
  <c r="K699" i="9"/>
  <c r="K700" i="9"/>
  <c r="K701" i="9"/>
  <c r="K720" i="9"/>
  <c r="K722" i="9"/>
  <c r="K724" i="9"/>
  <c r="K735" i="9"/>
  <c r="K736" i="9"/>
  <c r="K739" i="9"/>
  <c r="K740" i="9"/>
  <c r="K741" i="9"/>
  <c r="K742" i="9"/>
  <c r="K778" i="9"/>
  <c r="K779" i="9"/>
  <c r="K780" i="9"/>
  <c r="K781" i="9"/>
  <c r="K830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978" i="9"/>
  <c r="K979" i="9"/>
  <c r="K1004" i="9"/>
  <c r="K1022" i="9"/>
  <c r="K1023" i="9"/>
  <c r="K1024" i="9"/>
  <c r="K1025" i="9"/>
  <c r="K1026" i="9"/>
  <c r="K1027" i="9"/>
  <c r="K1028" i="9"/>
  <c r="K1071" i="9"/>
  <c r="K1101" i="9"/>
  <c r="K1102" i="9"/>
  <c r="K1103" i="9"/>
  <c r="K1104" i="9"/>
  <c r="K1105" i="9"/>
  <c r="K1135" i="9"/>
  <c r="K1136" i="9"/>
  <c r="K1139" i="9"/>
  <c r="K1140" i="9"/>
  <c r="K1173" i="9"/>
  <c r="K1174" i="9"/>
  <c r="K1175" i="9"/>
  <c r="K1176" i="9"/>
  <c r="K1208" i="9"/>
  <c r="K1209" i="9"/>
  <c r="B101" i="7" l="1"/>
  <c r="B9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Mannie White</author>
  </authors>
  <commentList>
    <comment ref="D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Mannie White:</t>
        </r>
        <r>
          <rPr>
            <sz val="9"/>
            <color indexed="81"/>
            <rFont val="Tahoma"/>
            <family val="2"/>
          </rPr>
          <t xml:space="preserve">
The formula to convert F to C is (F-32)*5/9.</t>
        </r>
      </text>
    </comment>
    <comment ref="D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Mannie White:</t>
        </r>
        <r>
          <rPr>
            <sz val="9"/>
            <color indexed="81"/>
            <rFont val="Tahoma"/>
            <family val="2"/>
          </rPr>
          <t xml:space="preserve">
The formula to convert C to F is C*9/5+32.</t>
        </r>
      </text>
    </comment>
  </commentList>
</comments>
</file>

<file path=xl/sharedStrings.xml><?xml version="1.0" encoding="utf-8"?>
<sst xmlns="http://schemas.openxmlformats.org/spreadsheetml/2006/main" count="30124" uniqueCount="6341">
  <si>
    <t>January</t>
  </si>
  <si>
    <t>Number  of Tickets</t>
  </si>
  <si>
    <t>Second Balcony</t>
  </si>
  <si>
    <t>Balcony</t>
  </si>
  <si>
    <t>Orchestra</t>
  </si>
  <si>
    <t>Sales Tax</t>
  </si>
  <si>
    <t>Three Year Total</t>
  </si>
  <si>
    <t>Sales Figures</t>
  </si>
  <si>
    <t>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</si>
  <si>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</si>
  <si>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</si>
  <si>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</si>
  <si>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</si>
  <si>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</si>
  <si>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</si>
  <si>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</si>
  <si>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</si>
  <si>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</si>
  <si>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</si>
  <si>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</si>
  <si>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2012 Sales Figures</t>
  </si>
  <si>
    <t>AutoSum Examples</t>
  </si>
  <si>
    <t>F</t>
  </si>
  <si>
    <t>Centigrade</t>
  </si>
  <si>
    <t>Centrigrade</t>
  </si>
  <si>
    <t>Fahrenheit</t>
  </si>
  <si>
    <t>Hint</t>
  </si>
  <si>
    <t>ABC COMPANY</t>
  </si>
  <si>
    <t>SALES</t>
  </si>
  <si>
    <t>Year To Date</t>
  </si>
  <si>
    <t>Percent</t>
  </si>
  <si>
    <t>Books</t>
  </si>
  <si>
    <t>Posters</t>
  </si>
  <si>
    <t>CD's</t>
  </si>
  <si>
    <t>DVD's</t>
  </si>
  <si>
    <t>Newsletter</t>
  </si>
  <si>
    <t>TOTAL SALES</t>
  </si>
  <si>
    <t>(307) 555-1599</t>
  </si>
  <si>
    <t>WY</t>
  </si>
  <si>
    <t>Jackson</t>
  </si>
  <si>
    <t>P.O. Box 565</t>
  </si>
  <si>
    <t>Lasalle</t>
  </si>
  <si>
    <t>Dorothy</t>
  </si>
  <si>
    <t>(304) 555-5560</t>
  </si>
  <si>
    <t>WV</t>
  </si>
  <si>
    <t>Arbovale</t>
  </si>
  <si>
    <t>Hc 6 Box 5</t>
  </si>
  <si>
    <t>Sammons</t>
  </si>
  <si>
    <t>John</t>
  </si>
  <si>
    <t>(304) 555-9315</t>
  </si>
  <si>
    <t>Shepherdstown</t>
  </si>
  <si>
    <t>P.O. Box 59</t>
  </si>
  <si>
    <t>Dixon</t>
  </si>
  <si>
    <t>William</t>
  </si>
  <si>
    <t>(414) 555-1785</t>
  </si>
  <si>
    <t>WI</t>
  </si>
  <si>
    <t>Wauwatosa</t>
  </si>
  <si>
    <t>6756 Maple Terrace</t>
  </si>
  <si>
    <t>Vembu</t>
  </si>
  <si>
    <t>L.P.</t>
  </si>
  <si>
    <t>(262) 555-1018</t>
  </si>
  <si>
    <t>Kewaskum</t>
  </si>
  <si>
    <t>N. 555 Paridise Rd</t>
  </si>
  <si>
    <t>Torelli</t>
  </si>
  <si>
    <t>Jed</t>
  </si>
  <si>
    <t>(920) 555-1300</t>
  </si>
  <si>
    <t>Fond Du Lac</t>
  </si>
  <si>
    <t>24 Cottage Ave</t>
  </si>
  <si>
    <t>Spellane</t>
  </si>
  <si>
    <t>Laura</t>
  </si>
  <si>
    <t>(608) 555-7938</t>
  </si>
  <si>
    <t>Madison</t>
  </si>
  <si>
    <t>692 Stockton Court</t>
  </si>
  <si>
    <t>Perdue</t>
  </si>
  <si>
    <t>Craig</t>
  </si>
  <si>
    <t>(414) 555-1788</t>
  </si>
  <si>
    <t>Brookfield</t>
  </si>
  <si>
    <t>5925 Churchview Rd</t>
  </si>
  <si>
    <t>O'Donnell</t>
  </si>
  <si>
    <t>Nancy</t>
  </si>
  <si>
    <t>(608) 555-2026</t>
  </si>
  <si>
    <t>449 Hammersley Road</t>
  </si>
  <si>
    <t>Goetsch</t>
  </si>
  <si>
    <t>Marguerite</t>
  </si>
  <si>
    <t>(414) 555-4257</t>
  </si>
  <si>
    <t>Milwaukee</t>
  </si>
  <si>
    <t>8679 North Dean Cir</t>
  </si>
  <si>
    <t>Boyd</t>
  </si>
  <si>
    <t>Oona</t>
  </si>
  <si>
    <t>(360) 555-9666</t>
  </si>
  <si>
    <t>WA</t>
  </si>
  <si>
    <t>Oak Harbor</t>
  </si>
  <si>
    <t>5729 Se 4Th Avenue</t>
  </si>
  <si>
    <t>Wright</t>
  </si>
  <si>
    <t>Liah</t>
  </si>
  <si>
    <t>(360) 555-1410</t>
  </si>
  <si>
    <t>Graham</t>
  </si>
  <si>
    <t>2855 522Nd Ave East</t>
  </si>
  <si>
    <t>Woods</t>
  </si>
  <si>
    <t>Jeanne</t>
  </si>
  <si>
    <t>(206) 555-6528</t>
  </si>
  <si>
    <t>Mercer Island</t>
  </si>
  <si>
    <t>8258 Se 29Th Street</t>
  </si>
  <si>
    <t>Summers</t>
  </si>
  <si>
    <t>Seattle</t>
  </si>
  <si>
    <t>525 Delridge Way Sw</t>
  </si>
  <si>
    <t>Snow</t>
  </si>
  <si>
    <t>Emily</t>
  </si>
  <si>
    <t>(206) 555-9842</t>
  </si>
  <si>
    <t>Bainbridge Island</t>
  </si>
  <si>
    <t>55878 Miller Road</t>
  </si>
  <si>
    <t>Simpson</t>
  </si>
  <si>
    <t>Sierra</t>
  </si>
  <si>
    <t>Spokane</t>
  </si>
  <si>
    <t>4 W 22Nd Avenue</t>
  </si>
  <si>
    <t>Schmeckpeper</t>
  </si>
  <si>
    <t>Charles</t>
  </si>
  <si>
    <t>(425) 555-1656</t>
  </si>
  <si>
    <t>Renton</t>
  </si>
  <si>
    <t>57857 Se 546Th St</t>
  </si>
  <si>
    <t>Ryan</t>
  </si>
  <si>
    <t>Tom</t>
  </si>
  <si>
    <t>(360) 555-1274</t>
  </si>
  <si>
    <t>Enumclaw</t>
  </si>
  <si>
    <t>25594 Se 94Th</t>
  </si>
  <si>
    <t>Potter, Jr.</t>
  </si>
  <si>
    <t>Christiana</t>
  </si>
  <si>
    <t>(206) 555-1183</t>
  </si>
  <si>
    <t>8926 Trimble Ave Ne</t>
  </si>
  <si>
    <t>Nathan</t>
  </si>
  <si>
    <t>Elisabeth</t>
  </si>
  <si>
    <t>(206) 555-4765</t>
  </si>
  <si>
    <t>Vashon Island</t>
  </si>
  <si>
    <t>P.O. Box 956</t>
  </si>
  <si>
    <t>Morey, Jr.</t>
  </si>
  <si>
    <t>Marta</t>
  </si>
  <si>
    <t>(757) 555-9780</t>
  </si>
  <si>
    <t>Bellingham</t>
  </si>
  <si>
    <t>52 Chandler Parkwy</t>
  </si>
  <si>
    <t>Mc Coy</t>
  </si>
  <si>
    <t>Steven</t>
  </si>
  <si>
    <t>(425) 555-2180</t>
  </si>
  <si>
    <t>Bothell</t>
  </si>
  <si>
    <t>58524 26Th Rd Se</t>
  </si>
  <si>
    <t>Martinez</t>
  </si>
  <si>
    <t>927 57Th Avenue East</t>
  </si>
  <si>
    <t>Marino, Jr.</t>
  </si>
  <si>
    <t>Christine</t>
  </si>
  <si>
    <t>(206) 555-5116</t>
  </si>
  <si>
    <t>558 Galer Street</t>
  </si>
  <si>
    <t>Mack</t>
  </si>
  <si>
    <t>Herman</t>
  </si>
  <si>
    <t>(206) 555-3650</t>
  </si>
  <si>
    <t>8425 Se 5Th Street</t>
  </si>
  <si>
    <t>Lee</t>
  </si>
  <si>
    <t>Robert</t>
  </si>
  <si>
    <t>(253) 555-6292</t>
  </si>
  <si>
    <t>Puyallup</t>
  </si>
  <si>
    <t>P.O. Box 2</t>
  </si>
  <si>
    <t>Koler</t>
  </si>
  <si>
    <t>James</t>
  </si>
  <si>
    <t>(360) 555-6176</t>
  </si>
  <si>
    <t>Eatonville</t>
  </si>
  <si>
    <t>P.O. Box 49</t>
  </si>
  <si>
    <t>Timiny</t>
  </si>
  <si>
    <t>(206) 555-4971</t>
  </si>
  <si>
    <t>57 NW 42Nd Street</t>
  </si>
  <si>
    <t>Holberg</t>
  </si>
  <si>
    <t>Daniel</t>
  </si>
  <si>
    <t>(425) 555-2711</t>
  </si>
  <si>
    <t>54925 9Rd Boulevard</t>
  </si>
  <si>
    <t>Hebert</t>
  </si>
  <si>
    <t>Myra</t>
  </si>
  <si>
    <t>(425) 555-2076</t>
  </si>
  <si>
    <t>Issaquah</t>
  </si>
  <si>
    <t>55228 256 Avenue Se</t>
  </si>
  <si>
    <t>Harrison</t>
  </si>
  <si>
    <t>Kevin</t>
  </si>
  <si>
    <t>(360) 555-8651</t>
  </si>
  <si>
    <t>Battle Ground</t>
  </si>
  <si>
    <t>592 NW 59Th Street</t>
  </si>
  <si>
    <t>Hafter</t>
  </si>
  <si>
    <t>Michael</t>
  </si>
  <si>
    <t>(360) 555-9163</t>
  </si>
  <si>
    <t>Olympia</t>
  </si>
  <si>
    <t>2727 Galloway St Se</t>
  </si>
  <si>
    <t>Gregory Young</t>
  </si>
  <si>
    <t>Samantha</t>
  </si>
  <si>
    <t>(360) 555-5302</t>
  </si>
  <si>
    <t>792 Bright Ct Sw</t>
  </si>
  <si>
    <t>Gregory</t>
  </si>
  <si>
    <t>Robin</t>
  </si>
  <si>
    <t>(253) 555-1718</t>
  </si>
  <si>
    <t>Kent</t>
  </si>
  <si>
    <t>25955 29Th Avenue So</t>
  </si>
  <si>
    <t>Gravelin</t>
  </si>
  <si>
    <t>Vivian</t>
  </si>
  <si>
    <t>(425) 555-1552</t>
  </si>
  <si>
    <t>Everett</t>
  </si>
  <si>
    <t>54555 55St Ave Se</t>
  </si>
  <si>
    <t>Gordon</t>
  </si>
  <si>
    <t>Stephen</t>
  </si>
  <si>
    <t>(425) 555-2262</t>
  </si>
  <si>
    <t>57 598Th St Se</t>
  </si>
  <si>
    <t>Gallagher</t>
  </si>
  <si>
    <t>Neda</t>
  </si>
  <si>
    <t>(206) 555-5565</t>
  </si>
  <si>
    <t>5554 7Th Avenue E</t>
  </si>
  <si>
    <t>Crawford</t>
  </si>
  <si>
    <t>(253) 555-4123</t>
  </si>
  <si>
    <t>Tacoma</t>
  </si>
  <si>
    <t>5556 North Verde</t>
  </si>
  <si>
    <t>Carlin</t>
  </si>
  <si>
    <t>(509) 555-3537</t>
  </si>
  <si>
    <t>6997 S Regal Court</t>
  </si>
  <si>
    <t>Capuano</t>
  </si>
  <si>
    <t>Kristy</t>
  </si>
  <si>
    <t>(360) 555-5240</t>
  </si>
  <si>
    <t>Mount Vernon</t>
  </si>
  <si>
    <t>5558 Marihugh Road</t>
  </si>
  <si>
    <t>Canary</t>
  </si>
  <si>
    <t>Brittany</t>
  </si>
  <si>
    <t>(425) 555-2043</t>
  </si>
  <si>
    <t>Mukilteo</t>
  </si>
  <si>
    <t>575 94Th Place Sw</t>
  </si>
  <si>
    <t>Buckley</t>
  </si>
  <si>
    <t>Kerry</t>
  </si>
  <si>
    <t>(509) 555-5902</t>
  </si>
  <si>
    <t>5952 W 28Th Avenue</t>
  </si>
  <si>
    <t>Babcock</t>
  </si>
  <si>
    <t>Jason</t>
  </si>
  <si>
    <t>(425) 555-5977</t>
  </si>
  <si>
    <t>Mountlake Terrace</t>
  </si>
  <si>
    <t>2494 4Rd Place W</t>
  </si>
  <si>
    <t>Adams</t>
  </si>
  <si>
    <t>Peter</t>
  </si>
  <si>
    <t>(206) 555-4941</t>
  </si>
  <si>
    <t>7559 59Th Avenue Ne</t>
  </si>
  <si>
    <t>Adamczyk</t>
  </si>
  <si>
    <t>Elizabeth</t>
  </si>
  <si>
    <t>Sequim</t>
  </si>
  <si>
    <t>P.O. Box 246</t>
  </si>
  <si>
    <t>Bartlett</t>
  </si>
  <si>
    <t>Corinne</t>
  </si>
  <si>
    <t>(425) 555-2248</t>
  </si>
  <si>
    <t>Kirkland</t>
  </si>
  <si>
    <t>525 Ne 59Th Place</t>
  </si>
  <si>
    <t>Haberman</t>
  </si>
  <si>
    <t>Moira</t>
  </si>
  <si>
    <t>(802) 555-3291</t>
  </si>
  <si>
    <t>VT</t>
  </si>
  <si>
    <t>Warren</t>
  </si>
  <si>
    <t>795 Senor Road</t>
  </si>
  <si>
    <t>Vincent</t>
  </si>
  <si>
    <t>Sandra</t>
  </si>
  <si>
    <t>(802) 555-4830</t>
  </si>
  <si>
    <t>Danville</t>
  </si>
  <si>
    <t>552 Calkins Camp Dr</t>
  </si>
  <si>
    <t>Stole</t>
  </si>
  <si>
    <t>Monique</t>
  </si>
  <si>
    <t>(802) 555-5440</t>
  </si>
  <si>
    <t>Plainfield</t>
  </si>
  <si>
    <t>995 Hollister Hill</t>
  </si>
  <si>
    <t>Stevens</t>
  </si>
  <si>
    <t>Kathryn</t>
  </si>
  <si>
    <t>(802) 555-6669</t>
  </si>
  <si>
    <t>Randolph</t>
  </si>
  <si>
    <t>99 Hollyhock Hill</t>
  </si>
  <si>
    <t>Smith</t>
  </si>
  <si>
    <t>Jacqueline</t>
  </si>
  <si>
    <t>(802) 555-4732</t>
  </si>
  <si>
    <t>Vershire</t>
  </si>
  <si>
    <t>P.O. Box 7</t>
  </si>
  <si>
    <t>Shore</t>
  </si>
  <si>
    <t>Molly</t>
  </si>
  <si>
    <t>(802) 555-5980</t>
  </si>
  <si>
    <t>Putney</t>
  </si>
  <si>
    <t>49 Old Depot Road</t>
  </si>
  <si>
    <t>Sheldon</t>
  </si>
  <si>
    <t>Susan</t>
  </si>
  <si>
    <t>(802) 555-3208</t>
  </si>
  <si>
    <t>Middletown Springs</t>
  </si>
  <si>
    <t>277 Daisy Hollow Dr</t>
  </si>
  <si>
    <t>Romell</t>
  </si>
  <si>
    <t>Lila</t>
  </si>
  <si>
    <t>(802) 555-9984</t>
  </si>
  <si>
    <t>South Burlington</t>
  </si>
  <si>
    <t>2 Brookwood Drive</t>
  </si>
  <si>
    <t>Peebles</t>
  </si>
  <si>
    <t>Alan</t>
  </si>
  <si>
    <t>(802) 555-5274</t>
  </si>
  <si>
    <t>Barnet</t>
  </si>
  <si>
    <t>464 Morrison Hill</t>
  </si>
  <si>
    <t>Meade</t>
  </si>
  <si>
    <t>Cornelius</t>
  </si>
  <si>
    <t>(802) 555-1546</t>
  </si>
  <si>
    <t>Brattleboro</t>
  </si>
  <si>
    <t>495 Banks Road</t>
  </si>
  <si>
    <t>Loomer</t>
  </si>
  <si>
    <t>Richard</t>
  </si>
  <si>
    <t>(802) 555-1455</t>
  </si>
  <si>
    <t>Woodstock</t>
  </si>
  <si>
    <t>8 High Street</t>
  </si>
  <si>
    <t>Labrie</t>
  </si>
  <si>
    <t>Macy</t>
  </si>
  <si>
    <t>(802) 555-1076</t>
  </si>
  <si>
    <t>Waterbury Center</t>
  </si>
  <si>
    <t>6 Worcester View Rd</t>
  </si>
  <si>
    <t>Judge</t>
  </si>
  <si>
    <t>Fred</t>
  </si>
  <si>
    <t>(802) 555-6818</t>
  </si>
  <si>
    <t>East Montpelier</t>
  </si>
  <si>
    <t>P.O. Box 84</t>
  </si>
  <si>
    <t>Jones</t>
  </si>
  <si>
    <t>Jennifer</t>
  </si>
  <si>
    <t>(802) 555-6708</t>
  </si>
  <si>
    <t>Rr 4  Box 669</t>
  </si>
  <si>
    <t>Jenkins</t>
  </si>
  <si>
    <t>Betty Rae</t>
  </si>
  <si>
    <t>(802) 555-7314</t>
  </si>
  <si>
    <t>Grafton</t>
  </si>
  <si>
    <t>5296 Route 525 East</t>
  </si>
  <si>
    <t>Hull</t>
  </si>
  <si>
    <t>Donray</t>
  </si>
  <si>
    <t>(802) 555-3739</t>
  </si>
  <si>
    <t>Cabot</t>
  </si>
  <si>
    <t>659 Cabot Plains Dr</t>
  </si>
  <si>
    <t>Hoover</t>
  </si>
  <si>
    <t>(802) 555-5112</t>
  </si>
  <si>
    <t>487 Western Avenue</t>
  </si>
  <si>
    <t>Hindmarsh</t>
  </si>
  <si>
    <t>Maria</t>
  </si>
  <si>
    <t>(802) 555-4416</t>
  </si>
  <si>
    <t>Springfield</t>
  </si>
  <si>
    <t>4 Hillcrest Road</t>
  </si>
  <si>
    <t>Gilman</t>
  </si>
  <si>
    <t>Kaylan</t>
  </si>
  <si>
    <t>(802) 555-2522</t>
  </si>
  <si>
    <t>Montpelier</t>
  </si>
  <si>
    <t>8 Woodcrest Road</t>
  </si>
  <si>
    <t>Gaudreau</t>
  </si>
  <si>
    <t>Caitlin</t>
  </si>
  <si>
    <t>(802) 555-7097</t>
  </si>
  <si>
    <t>Hargrace Rd Ext</t>
  </si>
  <si>
    <t>Friend</t>
  </si>
  <si>
    <t>Thomasena</t>
  </si>
  <si>
    <t>(802) 555-4640</t>
  </si>
  <si>
    <t>Middlebury</t>
  </si>
  <si>
    <t>599 Munger Street</t>
  </si>
  <si>
    <t>Fawthrop, Jr.</t>
  </si>
  <si>
    <t>Cara</t>
  </si>
  <si>
    <t>(802) 555-4257</t>
  </si>
  <si>
    <t>East Hardwick</t>
  </si>
  <si>
    <t>5748 Orton Road</t>
  </si>
  <si>
    <t>Elliott</t>
  </si>
  <si>
    <t>(781) 555-7652</t>
  </si>
  <si>
    <t>Burlington</t>
  </si>
  <si>
    <t>49 College St #456</t>
  </si>
  <si>
    <t>Ehrich</t>
  </si>
  <si>
    <t>(802) 555-2357</t>
  </si>
  <si>
    <t>Norwich</t>
  </si>
  <si>
    <t>Union Village Dr</t>
  </si>
  <si>
    <t>Daniels</t>
  </si>
  <si>
    <t>Bud</t>
  </si>
  <si>
    <t>(802) 555-2972</t>
  </si>
  <si>
    <t>Tunbridge</t>
  </si>
  <si>
    <t>55 Foundry Road</t>
  </si>
  <si>
    <t>Croisetiere</t>
  </si>
  <si>
    <t>(802) 555-7646</t>
  </si>
  <si>
    <t>South Royalton</t>
  </si>
  <si>
    <t>Rr 2 Box 268</t>
  </si>
  <si>
    <t>Cantlin</t>
  </si>
  <si>
    <t>Jane</t>
  </si>
  <si>
    <t>(802) 555-4756</t>
  </si>
  <si>
    <t>Richmond</t>
  </si>
  <si>
    <t>529 Phoenix Circle</t>
  </si>
  <si>
    <t>Burns</t>
  </si>
  <si>
    <t>(802) 555-6543</t>
  </si>
  <si>
    <t>299 Lake St #2</t>
  </si>
  <si>
    <t>Brooks</t>
  </si>
  <si>
    <t>(802) 555-1577</t>
  </si>
  <si>
    <t>Colchester</t>
  </si>
  <si>
    <t>74 Middle Road</t>
  </si>
  <si>
    <t>Braman</t>
  </si>
  <si>
    <t>(802) 555-3039</t>
  </si>
  <si>
    <t>Saint Johnsbury</t>
  </si>
  <si>
    <t>569 Waterman Circle</t>
  </si>
  <si>
    <t>Aronson</t>
  </si>
  <si>
    <t>Whitney</t>
  </si>
  <si>
    <t>(802) 555-3508</t>
  </si>
  <si>
    <t>5468 Williston Road</t>
  </si>
  <si>
    <t>Anderson</t>
  </si>
  <si>
    <t>(802) 555-3357</t>
  </si>
  <si>
    <t>P.O. Box 94</t>
  </si>
  <si>
    <t>Rosen</t>
  </si>
  <si>
    <t>Rebekah</t>
  </si>
  <si>
    <t>(802) 555-4532</t>
  </si>
  <si>
    <t>Bomoseen</t>
  </si>
  <si>
    <t>P.O. Box 56</t>
  </si>
  <si>
    <t>Viven</t>
  </si>
  <si>
    <t>(802) 555-1165</t>
  </si>
  <si>
    <t>44 Barrett Street</t>
  </si>
  <si>
    <t>Hancock</t>
  </si>
  <si>
    <t>Dante</t>
  </si>
  <si>
    <t>(802) 555-2982</t>
  </si>
  <si>
    <t>Moretown</t>
  </si>
  <si>
    <t>P.O. Box 655</t>
  </si>
  <si>
    <t>Barry</t>
  </si>
  <si>
    <t>(703) 555-2565</t>
  </si>
  <si>
    <t>VA</t>
  </si>
  <si>
    <t>Herndon</t>
  </si>
  <si>
    <t>52999 Cinnamon Oaks</t>
  </si>
  <si>
    <t>Wilson</t>
  </si>
  <si>
    <t>Ruby</t>
  </si>
  <si>
    <t>(540) 555-1647</t>
  </si>
  <si>
    <t>White Post</t>
  </si>
  <si>
    <t>279 White Post Road</t>
  </si>
  <si>
    <t>Wilkinson</t>
  </si>
  <si>
    <t>Colleen</t>
  </si>
  <si>
    <t>Fairfax</t>
  </si>
  <si>
    <t>52999 Golf Ridge Ct</t>
  </si>
  <si>
    <t>Torres Mcgovern</t>
  </si>
  <si>
    <t>Mario</t>
  </si>
  <si>
    <t>(703) 555-8538</t>
  </si>
  <si>
    <t>9444 Mirror Pond Rd</t>
  </si>
  <si>
    <t>Tabb</t>
  </si>
  <si>
    <t>Christie</t>
  </si>
  <si>
    <t>Covington</t>
  </si>
  <si>
    <t>552 E Woodfield Rd</t>
  </si>
  <si>
    <t>Stobacc</t>
  </si>
  <si>
    <t>Martha</t>
  </si>
  <si>
    <t>(703) 555-7398</t>
  </si>
  <si>
    <t>Arlington</t>
  </si>
  <si>
    <t>4824 North 26Th St</t>
  </si>
  <si>
    <t>Schmich</t>
  </si>
  <si>
    <t>Brewster</t>
  </si>
  <si>
    <t>(540) 555-8581</t>
  </si>
  <si>
    <t>Stafford</t>
  </si>
  <si>
    <t>524 Sanit Roberts Rd</t>
  </si>
  <si>
    <t>Robertson</t>
  </si>
  <si>
    <t>Ellen</t>
  </si>
  <si>
    <t>(804) 555-1030</t>
  </si>
  <si>
    <t>Hampden Sydney</t>
  </si>
  <si>
    <t>Hs Box 72</t>
  </si>
  <si>
    <t>Pryor</t>
  </si>
  <si>
    <t>Kiera</t>
  </si>
  <si>
    <t>(703) 555-3758</t>
  </si>
  <si>
    <t>Mclean</t>
  </si>
  <si>
    <t>555 Elsinore Avenue</t>
  </si>
  <si>
    <t>Pieri</t>
  </si>
  <si>
    <t>Sarah</t>
  </si>
  <si>
    <t>(703) 555-1009</t>
  </si>
  <si>
    <t>Reston</t>
  </si>
  <si>
    <t>2952 Beacon Place</t>
  </si>
  <si>
    <t>Parent</t>
  </si>
  <si>
    <t>Rachel</t>
  </si>
  <si>
    <t>(703) 555-3103</t>
  </si>
  <si>
    <t>Alexandria</t>
  </si>
  <si>
    <t>529 Kingston Avenue</t>
  </si>
  <si>
    <t>Ormsby</t>
  </si>
  <si>
    <t>Diana</t>
  </si>
  <si>
    <t>Staunton</t>
  </si>
  <si>
    <t>P.O. Box 9</t>
  </si>
  <si>
    <t>Moore</t>
  </si>
  <si>
    <t>4999 Heversham Court</t>
  </si>
  <si>
    <t>Manning</t>
  </si>
  <si>
    <t>Aarti</t>
  </si>
  <si>
    <t>(804) 555-1230</t>
  </si>
  <si>
    <t>Charlottesville</t>
  </si>
  <si>
    <t>5889 Westview Road</t>
  </si>
  <si>
    <t>Lucero</t>
  </si>
  <si>
    <t>Herbert</t>
  </si>
  <si>
    <t>(703) 555-2332</t>
  </si>
  <si>
    <t>Annandale</t>
  </si>
  <si>
    <t>5958 Woodland Way</t>
  </si>
  <si>
    <t>Lieber</t>
  </si>
  <si>
    <t>Laird</t>
  </si>
  <si>
    <t>(703) 555-3727</t>
  </si>
  <si>
    <t>Burke</t>
  </si>
  <si>
    <t>5655 Mount Burnside</t>
  </si>
  <si>
    <t>Lawforme</t>
  </si>
  <si>
    <t>(703) 555-8376</t>
  </si>
  <si>
    <t>969 S Abingdon St</t>
  </si>
  <si>
    <t>Kueneman</t>
  </si>
  <si>
    <t>Lawrence</t>
  </si>
  <si>
    <t>(703) 555-5577</t>
  </si>
  <si>
    <t>Oakton</t>
  </si>
  <si>
    <t>5998 Blue Roan Road</t>
  </si>
  <si>
    <t>Kennedy</t>
  </si>
  <si>
    <t>Karen</t>
  </si>
  <si>
    <t>(757) 555-1265</t>
  </si>
  <si>
    <t>Chesapeake</t>
  </si>
  <si>
    <t>292 Allison Drive</t>
  </si>
  <si>
    <t>Jung</t>
  </si>
  <si>
    <t>Kathleen</t>
  </si>
  <si>
    <t>(804) 555-1215</t>
  </si>
  <si>
    <t>Chester</t>
  </si>
  <si>
    <t>4285 Daniel Street</t>
  </si>
  <si>
    <t>Johnson</t>
  </si>
  <si>
    <t>(540) 555-1249</t>
  </si>
  <si>
    <t>Winchester</t>
  </si>
  <si>
    <t>559 Fenwick Court</t>
  </si>
  <si>
    <t>Irvine</t>
  </si>
  <si>
    <t>Abigail</t>
  </si>
  <si>
    <t>(540) 555-4978</t>
  </si>
  <si>
    <t>Locust Grove</t>
  </si>
  <si>
    <t>422 Westover Parkway</t>
  </si>
  <si>
    <t>Hsu</t>
  </si>
  <si>
    <t>Gerald</t>
  </si>
  <si>
    <t>(703) 555-1586</t>
  </si>
  <si>
    <t>52558 Summer Place</t>
  </si>
  <si>
    <t>Hendrick</t>
  </si>
  <si>
    <t>(703) 555-3527</t>
  </si>
  <si>
    <t>5795 Wood Duck Court</t>
  </si>
  <si>
    <t>Golliday</t>
  </si>
  <si>
    <t>Denis</t>
  </si>
  <si>
    <t>(703) 555-1361</t>
  </si>
  <si>
    <t>55964 Artery Drive</t>
  </si>
  <si>
    <t>Gilstad</t>
  </si>
  <si>
    <t>George</t>
  </si>
  <si>
    <t>(703) 555-6181</t>
  </si>
  <si>
    <t>299 Macarthur Road</t>
  </si>
  <si>
    <t>Cunningham</t>
  </si>
  <si>
    <t>Raymond</t>
  </si>
  <si>
    <t>(703) 555-2208</t>
  </si>
  <si>
    <t>6527 Franklin Park</t>
  </si>
  <si>
    <t>Chavez</t>
  </si>
  <si>
    <t>W. Douglas</t>
  </si>
  <si>
    <t>(703) 555-4128</t>
  </si>
  <si>
    <t>East Luray Avenue</t>
  </si>
  <si>
    <t>Bys</t>
  </si>
  <si>
    <t>Claire</t>
  </si>
  <si>
    <t>(540) 555-3114</t>
  </si>
  <si>
    <t>Bridgewater</t>
  </si>
  <si>
    <t>49 Victoria Drive</t>
  </si>
  <si>
    <t>Burgess</t>
  </si>
  <si>
    <t>Inge</t>
  </si>
  <si>
    <t>(540) 555-1373</t>
  </si>
  <si>
    <t>Roanoke</t>
  </si>
  <si>
    <t>4555 Tanglewood Lane</t>
  </si>
  <si>
    <t>Brusseau</t>
  </si>
  <si>
    <t>Ronald</t>
  </si>
  <si>
    <t>(757) 555-1093</t>
  </si>
  <si>
    <t>95 Wisteria Court</t>
  </si>
  <si>
    <t>Blakemore</t>
  </si>
  <si>
    <t>Alexandra</t>
  </si>
  <si>
    <t>(703) 555-6598</t>
  </si>
  <si>
    <t>Woodbridge</t>
  </si>
  <si>
    <t>2688 Maple Ridge Rd</t>
  </si>
  <si>
    <t>Barringer</t>
  </si>
  <si>
    <t>(703) 555-1671</t>
  </si>
  <si>
    <t>Falls Church</t>
  </si>
  <si>
    <t>5959 Parker Street</t>
  </si>
  <si>
    <t>Sullivan</t>
  </si>
  <si>
    <t>Maura</t>
  </si>
  <si>
    <t>(757) 555-3773</t>
  </si>
  <si>
    <t>Virginia Beach</t>
  </si>
  <si>
    <t>5869 Bernstein Drive</t>
  </si>
  <si>
    <t>(435) 555-1114</t>
  </si>
  <si>
    <t>UT</t>
  </si>
  <si>
    <t>Park City</t>
  </si>
  <si>
    <t>2958 Daybreaker Rd</t>
  </si>
  <si>
    <t>Melton</t>
  </si>
  <si>
    <t>(801) 555-7742</t>
  </si>
  <si>
    <t>Salt Lake City</t>
  </si>
  <si>
    <t>62 Roosevelt Avenue</t>
  </si>
  <si>
    <t>Jafry</t>
  </si>
  <si>
    <t>(801) 555-5170</t>
  </si>
  <si>
    <t>2987 E Browning Ave</t>
  </si>
  <si>
    <t>Rowans</t>
  </si>
  <si>
    <t>Carlos</t>
  </si>
  <si>
    <t>(801) 555-2798</t>
  </si>
  <si>
    <t>95 Diestel Dr</t>
  </si>
  <si>
    <t>Scully</t>
  </si>
  <si>
    <t>TX</t>
  </si>
  <si>
    <t>Corpus Christi</t>
  </si>
  <si>
    <t>P O Box 464</t>
  </si>
  <si>
    <t>Werrell</t>
  </si>
  <si>
    <t>Marc</t>
  </si>
  <si>
    <t>(210) 555-2610</t>
  </si>
  <si>
    <t>San Antonio</t>
  </si>
  <si>
    <t>48 East Sunset Road</t>
  </si>
  <si>
    <t>Weiss</t>
  </si>
  <si>
    <t>Maya</t>
  </si>
  <si>
    <t>(210) 555-2280</t>
  </si>
  <si>
    <t>56559 Fancysaddle Dr</t>
  </si>
  <si>
    <t>Wagner</t>
  </si>
  <si>
    <t>David</t>
  </si>
  <si>
    <t>(281) 555-5751</t>
  </si>
  <si>
    <t>Sugar Land</t>
  </si>
  <si>
    <t>5892 Parkdale Court</t>
  </si>
  <si>
    <t>Vaclavicek</t>
  </si>
  <si>
    <t>Bianca</t>
  </si>
  <si>
    <t>(210) 555-4825</t>
  </si>
  <si>
    <t>2 Trophy Lane</t>
  </si>
  <si>
    <t>Smyth</t>
  </si>
  <si>
    <t>Teraya</t>
  </si>
  <si>
    <t>(713) 555-1153</t>
  </si>
  <si>
    <t>Houston</t>
  </si>
  <si>
    <t>5596 Barryknoll Ln</t>
  </si>
  <si>
    <t>Sears</t>
  </si>
  <si>
    <t>Margaret</t>
  </si>
  <si>
    <t>(512) 555-1089</t>
  </si>
  <si>
    <t>Kingsville</t>
  </si>
  <si>
    <t>Sfa 4A</t>
  </si>
  <si>
    <t>Schroth</t>
  </si>
  <si>
    <t>(956) 555-2446</t>
  </si>
  <si>
    <t>Harlingen</t>
  </si>
  <si>
    <t>556 Lake Drive</t>
  </si>
  <si>
    <t>Scanlon, Jr.</t>
  </si>
  <si>
    <t>(361) 555-3912</t>
  </si>
  <si>
    <t>596 W Escondido Road</t>
  </si>
  <si>
    <t>Roth</t>
  </si>
  <si>
    <t>Henry</t>
  </si>
  <si>
    <t>(713) 555-2148</t>
  </si>
  <si>
    <t>467 Piney Point Road</t>
  </si>
  <si>
    <t>Riga</t>
  </si>
  <si>
    <t>Rocio</t>
  </si>
  <si>
    <t>(512) 555-1574</t>
  </si>
  <si>
    <t>Austin</t>
  </si>
  <si>
    <t>455 Shinoak Drive</t>
  </si>
  <si>
    <t>Reeves</t>
  </si>
  <si>
    <t>(361) 555-6584</t>
  </si>
  <si>
    <t>22 Oleander Avenue</t>
  </si>
  <si>
    <t>Murphy</t>
  </si>
  <si>
    <t>Alyssa</t>
  </si>
  <si>
    <t>(915) 555-3323</t>
  </si>
  <si>
    <t>El Paso</t>
  </si>
  <si>
    <t>995 Harrison</t>
  </si>
  <si>
    <t>Miner</t>
  </si>
  <si>
    <t>Ashley</t>
  </si>
  <si>
    <t>(512) 555-3600</t>
  </si>
  <si>
    <t>5895 Shoal Creek Blv</t>
  </si>
  <si>
    <t>Miller</t>
  </si>
  <si>
    <t>(281) 555-4152</t>
  </si>
  <si>
    <t>Spring</t>
  </si>
  <si>
    <t>9954 Memorial Hills</t>
  </si>
  <si>
    <t>Mckinley</t>
  </si>
  <si>
    <t>(940) 555-5970</t>
  </si>
  <si>
    <t>Denton</t>
  </si>
  <si>
    <t>659 West Oak</t>
  </si>
  <si>
    <t>McCarthy</t>
  </si>
  <si>
    <t>Rebecca</t>
  </si>
  <si>
    <t>(210) 555-2421</t>
  </si>
  <si>
    <t>9558 Chinon</t>
  </si>
  <si>
    <t>Lamarche</t>
  </si>
  <si>
    <t>Tuzdy</t>
  </si>
  <si>
    <t>(972) 555-3460</t>
  </si>
  <si>
    <t>Richardson</t>
  </si>
  <si>
    <t>756 Williams Way</t>
  </si>
  <si>
    <t>Lai</t>
  </si>
  <si>
    <t>Thomas</t>
  </si>
  <si>
    <t>League City</t>
  </si>
  <si>
    <t>525 Crimson Bay</t>
  </si>
  <si>
    <t>Kidder</t>
  </si>
  <si>
    <t>Eesha</t>
  </si>
  <si>
    <t>(713) 555-9051</t>
  </si>
  <si>
    <t>2595 Tanglewilde</t>
  </si>
  <si>
    <t>Huseman</t>
  </si>
  <si>
    <t>Joseph</t>
  </si>
  <si>
    <t>(713) 555-2495</t>
  </si>
  <si>
    <t>2595 Hayes Road</t>
  </si>
  <si>
    <t>Epstein</t>
  </si>
  <si>
    <t>Kelly</t>
  </si>
  <si>
    <t>(713) 555-1152</t>
  </si>
  <si>
    <t>448 Oak Lane</t>
  </si>
  <si>
    <t>(361) 555-1599</t>
  </si>
  <si>
    <t>575 A La Entrada</t>
  </si>
  <si>
    <t>Dawson</t>
  </si>
  <si>
    <t>Anthony</t>
  </si>
  <si>
    <t>(817) 555-1503</t>
  </si>
  <si>
    <t>259 Greenway Street</t>
  </si>
  <si>
    <t>Chase</t>
  </si>
  <si>
    <t>Kimberley</t>
  </si>
  <si>
    <t>(972) 555-1923</t>
  </si>
  <si>
    <t>Allen</t>
  </si>
  <si>
    <t>5554 Home Park Drive</t>
  </si>
  <si>
    <t>Carazza, Jr.</t>
  </si>
  <si>
    <t>(713) 555-5408</t>
  </si>
  <si>
    <t>6556 Brompton Road</t>
  </si>
  <si>
    <t>Bookman</t>
  </si>
  <si>
    <t>(210) 555-5936</t>
  </si>
  <si>
    <t>22 Bristol Green</t>
  </si>
  <si>
    <t>Bergeron</t>
  </si>
  <si>
    <t>Gerry</t>
  </si>
  <si>
    <t>(915) 555-2436</t>
  </si>
  <si>
    <t>59555 Timbercrest Ln</t>
  </si>
  <si>
    <t>Bellsey</t>
  </si>
  <si>
    <t>Lauren</t>
  </si>
  <si>
    <t>(281) 555-6905</t>
  </si>
  <si>
    <t>Kingwood</t>
  </si>
  <si>
    <t>5697 Lofty Magnolia</t>
  </si>
  <si>
    <t>Bates, Jr.</t>
  </si>
  <si>
    <t>Rhea</t>
  </si>
  <si>
    <t>(210) 555-5082</t>
  </si>
  <si>
    <t>669 Buffalo Hills</t>
  </si>
  <si>
    <t>Kao</t>
  </si>
  <si>
    <t>Sharon</t>
  </si>
  <si>
    <t>(210) 555-4862</t>
  </si>
  <si>
    <t>5799 Jackson-Keller</t>
  </si>
  <si>
    <t>Linehan</t>
  </si>
  <si>
    <t>Frances</t>
  </si>
  <si>
    <t>(713) 555-1528</t>
  </si>
  <si>
    <t>5646 Cartagena St</t>
  </si>
  <si>
    <t>Griffith</t>
  </si>
  <si>
    <t>Kenneth</t>
  </si>
  <si>
    <t>56992 Alsace</t>
  </si>
  <si>
    <t>Ameritos</t>
  </si>
  <si>
    <t>Caroline</t>
  </si>
  <si>
    <t>(713) 555-7702</t>
  </si>
  <si>
    <t>2955 Pittsburg</t>
  </si>
  <si>
    <t>Hemphill</t>
  </si>
  <si>
    <t>(901) 555-2388</t>
  </si>
  <si>
    <t>TN</t>
  </si>
  <si>
    <t>Memphis</t>
  </si>
  <si>
    <t>5927 Lynnbrier Ave</t>
  </si>
  <si>
    <t>Carly</t>
  </si>
  <si>
    <t>(901) 555-1694</t>
  </si>
  <si>
    <t>6755 Sunburst Cove</t>
  </si>
  <si>
    <t>Boatwright</t>
  </si>
  <si>
    <t>(843) 555-2546</t>
  </si>
  <si>
    <t>SC</t>
  </si>
  <si>
    <t>Mcclellanville</t>
  </si>
  <si>
    <t>546 Pinckney Street</t>
  </si>
  <si>
    <t>Paula</t>
  </si>
  <si>
    <t>(704) 555-3953</t>
  </si>
  <si>
    <t>Greenville</t>
  </si>
  <si>
    <t>P.O. Box 25922</t>
  </si>
  <si>
    <t>Serinsky</t>
  </si>
  <si>
    <t>Evan</t>
  </si>
  <si>
    <t>(864) 555-7974</t>
  </si>
  <si>
    <t>Greer</t>
  </si>
  <si>
    <t>595 Paddock Rd</t>
  </si>
  <si>
    <t>(864) 555-6789</t>
  </si>
  <si>
    <t>Westminster</t>
  </si>
  <si>
    <t>5827 Coffee Road</t>
  </si>
  <si>
    <t>Mcfarlane</t>
  </si>
  <si>
    <t>Theresa</t>
  </si>
  <si>
    <t>(803) 555-1590</t>
  </si>
  <si>
    <t>Rock Hill</t>
  </si>
  <si>
    <t>59 College Avenue</t>
  </si>
  <si>
    <t>Duffy</t>
  </si>
  <si>
    <t>(864) 555-1475</t>
  </si>
  <si>
    <t>9 Starsdale Circle</t>
  </si>
  <si>
    <t>Darouian</t>
  </si>
  <si>
    <t>Joanna</t>
  </si>
  <si>
    <t>(864) 555-3663</t>
  </si>
  <si>
    <t>Spartanburg</t>
  </si>
  <si>
    <t>545 Heywood Avenue</t>
  </si>
  <si>
    <t>Crean</t>
  </si>
  <si>
    <t>Anna</t>
  </si>
  <si>
    <t>(843) 555-9779</t>
  </si>
  <si>
    <t>Mount Pleasant</t>
  </si>
  <si>
    <t>5495 Pocahontas St</t>
  </si>
  <si>
    <t>Bak</t>
  </si>
  <si>
    <t>Linda</t>
  </si>
  <si>
    <t>599 Caedmon Ct</t>
  </si>
  <si>
    <t>Astor</t>
  </si>
  <si>
    <t>(843) 555-9092</t>
  </si>
  <si>
    <t>5549 Manor Lane</t>
  </si>
  <si>
    <t>(401) 555-9800</t>
  </si>
  <si>
    <t>RI</t>
  </si>
  <si>
    <t>Jamestown</t>
  </si>
  <si>
    <t>92 Beavertail Road</t>
  </si>
  <si>
    <t>Weindel</t>
  </si>
  <si>
    <t>(401) 555-1132</t>
  </si>
  <si>
    <t>Cranston</t>
  </si>
  <si>
    <t>9 Glen Ridge Road</t>
  </si>
  <si>
    <t>Walsh</t>
  </si>
  <si>
    <t>(401) 555-1099</t>
  </si>
  <si>
    <t>Middletown</t>
  </si>
  <si>
    <t>256 Corey Lane</t>
  </si>
  <si>
    <t>Senterfitt</t>
  </si>
  <si>
    <t>Rachael</t>
  </si>
  <si>
    <t>(401) 555-5954</t>
  </si>
  <si>
    <t>Providence</t>
  </si>
  <si>
    <t>57 Ridgeway Avenue</t>
  </si>
  <si>
    <t>Porter</t>
  </si>
  <si>
    <t>Edgar</t>
  </si>
  <si>
    <t>(401) 555-8238</t>
  </si>
  <si>
    <t>Smithfield</t>
  </si>
  <si>
    <t>25 Glenna Drive</t>
  </si>
  <si>
    <t>Paquet</t>
  </si>
  <si>
    <t>(401) 555-4506</t>
  </si>
  <si>
    <t>Hope Valley</t>
  </si>
  <si>
    <t>59 Wicasta Farm Dr</t>
  </si>
  <si>
    <t>Otty</t>
  </si>
  <si>
    <t>(401) 555-1701</t>
  </si>
  <si>
    <t>Chepachet</t>
  </si>
  <si>
    <t>789 Durfee Hill Road</t>
  </si>
  <si>
    <t>Osborn</t>
  </si>
  <si>
    <t>Julia</t>
  </si>
  <si>
    <t>(401) 555-7095</t>
  </si>
  <si>
    <t>Bristol</t>
  </si>
  <si>
    <t>67 Catherine Street</t>
  </si>
  <si>
    <t>Neill</t>
  </si>
  <si>
    <t>Mary Catherine</t>
  </si>
  <si>
    <t>(401) 555-5359</t>
  </si>
  <si>
    <t>Wakefield</t>
  </si>
  <si>
    <t>59 Firelane 4</t>
  </si>
  <si>
    <t>Mckee</t>
  </si>
  <si>
    <t>Beth</t>
  </si>
  <si>
    <t>(401) 555-1696</t>
  </si>
  <si>
    <t>North Kingstown</t>
  </si>
  <si>
    <t>596 Essex Road</t>
  </si>
  <si>
    <t>Kenyon</t>
  </si>
  <si>
    <t>Agina</t>
  </si>
  <si>
    <t>(401) 555-1000</t>
  </si>
  <si>
    <t>56 Grinnell St</t>
  </si>
  <si>
    <t>Hoffman</t>
  </si>
  <si>
    <t>Gilbert</t>
  </si>
  <si>
    <t>(401) 555-9702</t>
  </si>
  <si>
    <t>59 Park Row West</t>
  </si>
  <si>
    <t>Hanmer</t>
  </si>
  <si>
    <t>Katharine</t>
  </si>
  <si>
    <t>(401) 555-8691</t>
  </si>
  <si>
    <t>45 Montrose Street</t>
  </si>
  <si>
    <t>Grandchamp</t>
  </si>
  <si>
    <t>Erika</t>
  </si>
  <si>
    <t>(401) 555-1247</t>
  </si>
  <si>
    <t>55 River Heights Rd</t>
  </si>
  <si>
    <t>Delmonico</t>
  </si>
  <si>
    <t>Alson</t>
  </si>
  <si>
    <t>(401) 555-4014</t>
  </si>
  <si>
    <t>Narragansett</t>
  </si>
  <si>
    <t>555 Old Pine Road</t>
  </si>
  <si>
    <t>(401) 555-1897</t>
  </si>
  <si>
    <t>9 Browning Drive</t>
  </si>
  <si>
    <t>Brandt</t>
  </si>
  <si>
    <t>Amanda</t>
  </si>
  <si>
    <t>(401) 555-3120</t>
  </si>
  <si>
    <t>275 Olney Street</t>
  </si>
  <si>
    <t>Bertera</t>
  </si>
  <si>
    <t>(401) 555-1206</t>
  </si>
  <si>
    <t>Barrington</t>
  </si>
  <si>
    <t>528 Ferry Lane</t>
  </si>
  <si>
    <t>Kohler</t>
  </si>
  <si>
    <t>PA</t>
  </si>
  <si>
    <t>269 Ballymoe Road</t>
  </si>
  <si>
    <t>Zernich</t>
  </si>
  <si>
    <t>(814) 555-3428</t>
  </si>
  <si>
    <t>New Bethlehem</t>
  </si>
  <si>
    <t>Rr 5 Box 594A</t>
  </si>
  <si>
    <t>Wise</t>
  </si>
  <si>
    <t>Coleen</t>
  </si>
  <si>
    <t>(610) 555-4827</t>
  </si>
  <si>
    <t>Narberth</t>
  </si>
  <si>
    <t>597 Dudley Avenue</t>
  </si>
  <si>
    <t>Verson</t>
  </si>
  <si>
    <t>Victoria</t>
  </si>
  <si>
    <t>Glennmoore</t>
  </si>
  <si>
    <t>2 Brittany Lane</t>
  </si>
  <si>
    <t>Todrin</t>
  </si>
  <si>
    <t>Korisha</t>
  </si>
  <si>
    <t>(610) 555-5378</t>
  </si>
  <si>
    <t>Merion</t>
  </si>
  <si>
    <t>425 Merion Place</t>
  </si>
  <si>
    <t>Thompson</t>
  </si>
  <si>
    <t>Christina</t>
  </si>
  <si>
    <t>(610) 555-3068</t>
  </si>
  <si>
    <t>Bryn Mawr</t>
  </si>
  <si>
    <t>495 Barbara Lane</t>
  </si>
  <si>
    <t>Thomason</t>
  </si>
  <si>
    <t>Erin</t>
  </si>
  <si>
    <t>(412) 555-9314</t>
  </si>
  <si>
    <t>Pittsburgh</t>
  </si>
  <si>
    <t>7592 Trevanion Ave</t>
  </si>
  <si>
    <t>Soraruf</t>
  </si>
  <si>
    <t>Patrick</t>
  </si>
  <si>
    <t>(717) 555-3501</t>
  </si>
  <si>
    <t>Lebanon</t>
  </si>
  <si>
    <t>6 Aspen Lane</t>
  </si>
  <si>
    <t>Shumakker</t>
  </si>
  <si>
    <t>Lisa</t>
  </si>
  <si>
    <t>(412) 555-1287</t>
  </si>
  <si>
    <t>4 Autumn Path Lane</t>
  </si>
  <si>
    <t>Savoia</t>
  </si>
  <si>
    <t>Noelle</t>
  </si>
  <si>
    <t>(814) 555-3378</t>
  </si>
  <si>
    <t>Erie</t>
  </si>
  <si>
    <t>5548 East 28th St</t>
  </si>
  <si>
    <t>Ruzann</t>
  </si>
  <si>
    <t>A.L.</t>
  </si>
  <si>
    <t>(610) 555-4709</t>
  </si>
  <si>
    <t>Edgemont</t>
  </si>
  <si>
    <t>P O Box 42</t>
  </si>
  <si>
    <t>Rosenbaker</t>
  </si>
  <si>
    <t>(610) 555-1370</t>
  </si>
  <si>
    <t>Kennett Square</t>
  </si>
  <si>
    <t>825 Wm Thomas Drive</t>
  </si>
  <si>
    <t>Poppillo</t>
  </si>
  <si>
    <t>Holly</t>
  </si>
  <si>
    <t>(724) 555-3070</t>
  </si>
  <si>
    <t>Waynesburg</t>
  </si>
  <si>
    <t>57 So Morris Street</t>
  </si>
  <si>
    <t>Patterson</t>
  </si>
  <si>
    <t>(610) 555-2383</t>
  </si>
  <si>
    <t>West Grove</t>
  </si>
  <si>
    <t>59 Deer Path Court</t>
  </si>
  <si>
    <t>Parkinson</t>
  </si>
  <si>
    <t>Joan</t>
  </si>
  <si>
    <t>(610) 555-2768</t>
  </si>
  <si>
    <t>Ardmore</t>
  </si>
  <si>
    <t>255 Glenn Road</t>
  </si>
  <si>
    <t>Nicholls</t>
  </si>
  <si>
    <t>(610) 555-3327</t>
  </si>
  <si>
    <t>Glenmoore</t>
  </si>
  <si>
    <t>29 Pumpkin Hill Dr</t>
  </si>
  <si>
    <t>Mistick</t>
  </si>
  <si>
    <t>Kim</t>
  </si>
  <si>
    <t>(610) 555-4684</t>
  </si>
  <si>
    <t>52 Roundhill Road</t>
  </si>
  <si>
    <t>Mandile</t>
  </si>
  <si>
    <t>Kristyn</t>
  </si>
  <si>
    <t>(814) 555-3385</t>
  </si>
  <si>
    <t>427 Colleen Drive</t>
  </si>
  <si>
    <t>Longe</t>
  </si>
  <si>
    <t>Cresco</t>
  </si>
  <si>
    <t>Rr #2 Box 2794</t>
  </si>
  <si>
    <t>Littman</t>
  </si>
  <si>
    <t>(724) 555-4374</t>
  </si>
  <si>
    <t>Aliquippa</t>
  </si>
  <si>
    <t>59 Angela Drive</t>
  </si>
  <si>
    <t>Lacroix</t>
  </si>
  <si>
    <t>(610) 555-2019</t>
  </si>
  <si>
    <t>Strafford</t>
  </si>
  <si>
    <t>689 Fernfield Circle</t>
  </si>
  <si>
    <t>Keefe</t>
  </si>
  <si>
    <t>Kay</t>
  </si>
  <si>
    <t>(610) 555-5332</t>
  </si>
  <si>
    <t>545 Sharpless Road</t>
  </si>
  <si>
    <t>Kasica</t>
  </si>
  <si>
    <t>(412) 555-6287</t>
  </si>
  <si>
    <t>78 Montclair Street</t>
  </si>
  <si>
    <t>Kapusta</t>
  </si>
  <si>
    <t>(215) 555-1156</t>
  </si>
  <si>
    <t>Willow Grove</t>
  </si>
  <si>
    <t>5445 North Hills Ave</t>
  </si>
  <si>
    <t>Kaplan</t>
  </si>
  <si>
    <t>Lucy</t>
  </si>
  <si>
    <t>(717) 555-4005</t>
  </si>
  <si>
    <t>Harrisburg</t>
  </si>
  <si>
    <t>455 Brookside Drive</t>
  </si>
  <si>
    <t>Justice</t>
  </si>
  <si>
    <t>(610) 555-4807</t>
  </si>
  <si>
    <t>Media</t>
  </si>
  <si>
    <t>595 Moylan Avenue</t>
  </si>
  <si>
    <t>Hurley</t>
  </si>
  <si>
    <t>(215) 555-3330</t>
  </si>
  <si>
    <t>Holland</t>
  </si>
  <si>
    <t>44 Ponderosa Drive</t>
  </si>
  <si>
    <t>(717) 555-2293</t>
  </si>
  <si>
    <t>Etters</t>
  </si>
  <si>
    <t>5959 Valley Road</t>
  </si>
  <si>
    <t>Gallivan</t>
  </si>
  <si>
    <t>(610) 555-9825</t>
  </si>
  <si>
    <t>Gladwyne</t>
  </si>
  <si>
    <t>5598 Waverly Road</t>
  </si>
  <si>
    <t>French</t>
  </si>
  <si>
    <t>Jim</t>
  </si>
  <si>
    <t>(724) 555-4677</t>
  </si>
  <si>
    <t>Cranberry Township</t>
  </si>
  <si>
    <t>655 Golden Ridge Ct</t>
  </si>
  <si>
    <t>Freckle</t>
  </si>
  <si>
    <t>(215) 555-1967</t>
  </si>
  <si>
    <t>Jenkintown</t>
  </si>
  <si>
    <t>5259 Greenwood Ave</t>
  </si>
  <si>
    <t>Fontana</t>
  </si>
  <si>
    <t>(215) 555-5079</t>
  </si>
  <si>
    <t>Washington Crossng</t>
  </si>
  <si>
    <t>5 Jonathan Way</t>
  </si>
  <si>
    <t>Farnsworth</t>
  </si>
  <si>
    <t>(570) 555-5078</t>
  </si>
  <si>
    <t>Mansfield</t>
  </si>
  <si>
    <t>9 5/2 S Academy St</t>
  </si>
  <si>
    <t>Karin</t>
  </si>
  <si>
    <t>(610) 555-2713</t>
  </si>
  <si>
    <t>Swarthmore</t>
  </si>
  <si>
    <t>459 Rdexel Place</t>
  </si>
  <si>
    <t>Dulani</t>
  </si>
  <si>
    <t>Armand</t>
  </si>
  <si>
    <t>(610) 555-6580</t>
  </si>
  <si>
    <t>Whitehall</t>
  </si>
  <si>
    <t>895 Fernhill Lane</t>
  </si>
  <si>
    <t>Drake</t>
  </si>
  <si>
    <t>(215) 555-3993</t>
  </si>
  <si>
    <t>Philadelphia</t>
  </si>
  <si>
    <t>6596 Bradford Ter</t>
  </si>
  <si>
    <t>Devalle</t>
  </si>
  <si>
    <t>Stephanie</t>
  </si>
  <si>
    <t>(412) 555-2524</t>
  </si>
  <si>
    <t>Braddock</t>
  </si>
  <si>
    <t>549 Grant Avenue</t>
  </si>
  <si>
    <t>Dellamechi</t>
  </si>
  <si>
    <t>Jessica</t>
  </si>
  <si>
    <t>(610) 555-9440</t>
  </si>
  <si>
    <t>Allentown</t>
  </si>
  <si>
    <t>5424 Hampton Road</t>
  </si>
  <si>
    <t>Currie</t>
  </si>
  <si>
    <t>(215) 555-8703</t>
  </si>
  <si>
    <t>Elkins Park</t>
  </si>
  <si>
    <t>784 Old York Road</t>
  </si>
  <si>
    <t>Coleman</t>
  </si>
  <si>
    <t>Roland</t>
  </si>
  <si>
    <t>(215) 555-2014</t>
  </si>
  <si>
    <t>7999 Old York Road</t>
  </si>
  <si>
    <t>Caplin</t>
  </si>
  <si>
    <t>(610) 555-2564</t>
  </si>
  <si>
    <t>West Chester</t>
  </si>
  <si>
    <t>659 Gages Lane</t>
  </si>
  <si>
    <t>Calloway</t>
  </si>
  <si>
    <t>(215) 555-2050</t>
  </si>
  <si>
    <t>6699 N. 58Th Street</t>
  </si>
  <si>
    <t>Alderman</t>
  </si>
  <si>
    <t>Bethany</t>
  </si>
  <si>
    <t>(610) 555-3610</t>
  </si>
  <si>
    <t>27 Seminary Road</t>
  </si>
  <si>
    <t>Walline</t>
  </si>
  <si>
    <t>Larry</t>
  </si>
  <si>
    <t>(412) 555-2058</t>
  </si>
  <si>
    <t>25 Dixon Avenue</t>
  </si>
  <si>
    <t>Cushner</t>
  </si>
  <si>
    <t>(610) 555-4620</t>
  </si>
  <si>
    <t>Haverford</t>
  </si>
  <si>
    <t>592 W Montgomery Ave</t>
  </si>
  <si>
    <t>Getsinger</t>
  </si>
  <si>
    <t>Marcus</t>
  </si>
  <si>
    <t>(717) 555-4654</t>
  </si>
  <si>
    <t>Rehrersburg</t>
  </si>
  <si>
    <t>P.O. Box 79</t>
  </si>
  <si>
    <t>Bader</t>
  </si>
  <si>
    <t>Jill</t>
  </si>
  <si>
    <t>(570) 555-3603</t>
  </si>
  <si>
    <t>Clarks Summit</t>
  </si>
  <si>
    <t>275 Evergreen Drive</t>
  </si>
  <si>
    <t>(825) 555-1077</t>
  </si>
  <si>
    <t>Dresher</t>
  </si>
  <si>
    <t>749 Signal Hill Road</t>
  </si>
  <si>
    <t>Hupp</t>
  </si>
  <si>
    <t>Alexander</t>
  </si>
  <si>
    <t>(215) 555-7380</t>
  </si>
  <si>
    <t>Flourtown</t>
  </si>
  <si>
    <t>99 Haws Lane</t>
  </si>
  <si>
    <t>Douglas</t>
  </si>
  <si>
    <t>(570) 555-1190</t>
  </si>
  <si>
    <t>Schuylkill Haven</t>
  </si>
  <si>
    <t>795 Schuylkill Mtn R</t>
  </si>
  <si>
    <t>Sadi</t>
  </si>
  <si>
    <t>(610) 555-2147</t>
  </si>
  <si>
    <t>Reading</t>
  </si>
  <si>
    <t>25 George Street</t>
  </si>
  <si>
    <t>Froebel</t>
  </si>
  <si>
    <t>Anne</t>
  </si>
  <si>
    <t>(503) 555-1547</t>
  </si>
  <si>
    <t>OR</t>
  </si>
  <si>
    <t>Portland</t>
  </si>
  <si>
    <t>54924 NW Deerfoot Ln</t>
  </si>
  <si>
    <t>Zamarron</t>
  </si>
  <si>
    <t>(541) 555-1458</t>
  </si>
  <si>
    <t>Roseburg</t>
  </si>
  <si>
    <t>925 Murray Court</t>
  </si>
  <si>
    <t>Phillips, Jr.</t>
  </si>
  <si>
    <t>Meaghan</t>
  </si>
  <si>
    <t>(503) 555-2064</t>
  </si>
  <si>
    <t>Beaverton</t>
  </si>
  <si>
    <t>9995 Sw 59Th Ave</t>
  </si>
  <si>
    <t>Norbis</t>
  </si>
  <si>
    <t>(541) 555-5043</t>
  </si>
  <si>
    <t>Creswell</t>
  </si>
  <si>
    <t>5787 Enterprise Dr</t>
  </si>
  <si>
    <t>Moum</t>
  </si>
  <si>
    <t>Terence</t>
  </si>
  <si>
    <t>(503) 555-1398</t>
  </si>
  <si>
    <t>Tigard</t>
  </si>
  <si>
    <t>56255 Sw Copper Cree</t>
  </si>
  <si>
    <t>Kimberling</t>
  </si>
  <si>
    <t>Frank</t>
  </si>
  <si>
    <t>(503) 555-3949</t>
  </si>
  <si>
    <t>59856 Sw Kable St</t>
  </si>
  <si>
    <t>Hooben</t>
  </si>
  <si>
    <t>Fayza</t>
  </si>
  <si>
    <t>(503) 555-9685</t>
  </si>
  <si>
    <t>4625 Sw Hillside Rd</t>
  </si>
  <si>
    <t>Hill</t>
  </si>
  <si>
    <t>Mark</t>
  </si>
  <si>
    <t>(503) 555-1028</t>
  </si>
  <si>
    <t>Rhododendron</t>
  </si>
  <si>
    <t>79955 E Faubion Loop</t>
  </si>
  <si>
    <t>Helpme</t>
  </si>
  <si>
    <t>Angela</t>
  </si>
  <si>
    <t>(541) 555-1197</t>
  </si>
  <si>
    <t>Parkdale</t>
  </si>
  <si>
    <t>6225 Miller Road</t>
  </si>
  <si>
    <t>Havican</t>
  </si>
  <si>
    <t>Christen</t>
  </si>
  <si>
    <t>(541) 555-3167</t>
  </si>
  <si>
    <t>Ashland</t>
  </si>
  <si>
    <t>265 Cambridge Street</t>
  </si>
  <si>
    <t>Hastings</t>
  </si>
  <si>
    <t>(541) 555-6076</t>
  </si>
  <si>
    <t>Otis</t>
  </si>
  <si>
    <t>82 Salmon River Hw</t>
  </si>
  <si>
    <t>Fumia</t>
  </si>
  <si>
    <t>Fredrick</t>
  </si>
  <si>
    <t>(541) 555-2238</t>
  </si>
  <si>
    <t>58 Bailey Drive</t>
  </si>
  <si>
    <t>Duncan</t>
  </si>
  <si>
    <t>Lynn</t>
  </si>
  <si>
    <t>(541) 555-1809</t>
  </si>
  <si>
    <t>Eugene</t>
  </si>
  <si>
    <t>89 Yorkshire Ave</t>
  </si>
  <si>
    <t>Cushing</t>
  </si>
  <si>
    <t>(503) 555-1012</t>
  </si>
  <si>
    <t>2 Ne 57Th</t>
  </si>
  <si>
    <t>Cooper</t>
  </si>
  <si>
    <t>(541) 555-1788</t>
  </si>
  <si>
    <t>2925 Ne Bryant</t>
  </si>
  <si>
    <t>Baig</t>
  </si>
  <si>
    <t>Silvio</t>
  </si>
  <si>
    <t>(541) 555-3332</t>
  </si>
  <si>
    <t>255 NW Canterbury</t>
  </si>
  <si>
    <t>Reiman</t>
  </si>
  <si>
    <t>OK</t>
  </si>
  <si>
    <t>Tulsa</t>
  </si>
  <si>
    <t>5545 E 77Th St</t>
  </si>
  <si>
    <t>Stepheson</t>
  </si>
  <si>
    <t>(405) 555-9235</t>
  </si>
  <si>
    <t>798 N Santa Fe</t>
  </si>
  <si>
    <t>Sposato</t>
  </si>
  <si>
    <t>297 S Evanston Ave</t>
  </si>
  <si>
    <t>Matusek</t>
  </si>
  <si>
    <t>(918) 555-5659</t>
  </si>
  <si>
    <t>5645 East 24Th Place</t>
  </si>
  <si>
    <t>Lieberman</t>
  </si>
  <si>
    <t>Katherine</t>
  </si>
  <si>
    <t>(405) 555-8527</t>
  </si>
  <si>
    <t>Norman</t>
  </si>
  <si>
    <t>5527 Lindale Circle</t>
  </si>
  <si>
    <t>Heaney</t>
  </si>
  <si>
    <t>Andrew</t>
  </si>
  <si>
    <t>(440) 555-6652</t>
  </si>
  <si>
    <t>OH</t>
  </si>
  <si>
    <t>Strongsville</t>
  </si>
  <si>
    <t>56665 Currier Drive</t>
  </si>
  <si>
    <t>Wiggin</t>
  </si>
  <si>
    <t>Janet</t>
  </si>
  <si>
    <t>(216) 555-2414</t>
  </si>
  <si>
    <t>Cleveland</t>
  </si>
  <si>
    <t>5428 Maile Avenue</t>
  </si>
  <si>
    <t>Steinberg</t>
  </si>
  <si>
    <t>Guy</t>
  </si>
  <si>
    <t>(937) 555-1035</t>
  </si>
  <si>
    <t>Tipp City</t>
  </si>
  <si>
    <t>9 Comanche Lane</t>
  </si>
  <si>
    <t>Starbuck</t>
  </si>
  <si>
    <t>Anjuli</t>
  </si>
  <si>
    <t>(330) 555-4967</t>
  </si>
  <si>
    <t>Boardman</t>
  </si>
  <si>
    <t>59 Redtail Hawk Ct</t>
  </si>
  <si>
    <t>Speciale</t>
  </si>
  <si>
    <t>Stacy</t>
  </si>
  <si>
    <t>(937) 555-1669</t>
  </si>
  <si>
    <t>Yellow Springs</t>
  </si>
  <si>
    <t>56 S Walnut Street</t>
  </si>
  <si>
    <t>Shiner</t>
  </si>
  <si>
    <t>Cari</t>
  </si>
  <si>
    <t>(937) 555-9010</t>
  </si>
  <si>
    <t>Dayton</t>
  </si>
  <si>
    <t>52 Oakwood Ave</t>
  </si>
  <si>
    <t>Parker</t>
  </si>
  <si>
    <t>(513) 555-5276</t>
  </si>
  <si>
    <t>Cincinnati</t>
  </si>
  <si>
    <t>55 Burch Avenue</t>
  </si>
  <si>
    <t>Norris</t>
  </si>
  <si>
    <t>Elyse</t>
  </si>
  <si>
    <t>(419) 555-3771</t>
  </si>
  <si>
    <t>Sycamore</t>
  </si>
  <si>
    <t>26 New Washington</t>
  </si>
  <si>
    <t>Myers</t>
  </si>
  <si>
    <t>(513) 555-5894</t>
  </si>
  <si>
    <t>99 Cohoon Street</t>
  </si>
  <si>
    <t>(216) 555-6729</t>
  </si>
  <si>
    <t>East Cleveland</t>
  </si>
  <si>
    <t>55657 Brewster Road</t>
  </si>
  <si>
    <t>Morisi</t>
  </si>
  <si>
    <t>Akua</t>
  </si>
  <si>
    <t>(614) 555-3155</t>
  </si>
  <si>
    <t>Worthington</t>
  </si>
  <si>
    <t>897 Loch Lomond Ln</t>
  </si>
  <si>
    <t>Mcconnaughey</t>
  </si>
  <si>
    <t>Alice</t>
  </si>
  <si>
    <t>(440) 555-2041</t>
  </si>
  <si>
    <t>59695 Deer Run Drive</t>
  </si>
  <si>
    <t>Magnacca</t>
  </si>
  <si>
    <t>Kara</t>
  </si>
  <si>
    <t>(740) 555-5486</t>
  </si>
  <si>
    <t>Bellaire</t>
  </si>
  <si>
    <t>5695 Belmont St #47</t>
  </si>
  <si>
    <t>Kwon</t>
  </si>
  <si>
    <t>Edward</t>
  </si>
  <si>
    <t>(440) 555-8657</t>
  </si>
  <si>
    <t>North Olmsted</t>
  </si>
  <si>
    <t>59 West 29Th St</t>
  </si>
  <si>
    <t>Hudson</t>
  </si>
  <si>
    <t>Dodie</t>
  </si>
  <si>
    <t>(216) 555-6241</t>
  </si>
  <si>
    <t>Cleveland Heights</t>
  </si>
  <si>
    <t>592 Bainbridge Road</t>
  </si>
  <si>
    <t>Griffin</t>
  </si>
  <si>
    <t>(937) 555-1288</t>
  </si>
  <si>
    <t>459 Redmond Road</t>
  </si>
  <si>
    <t>Bradick</t>
  </si>
  <si>
    <t>(740) 555-8222</t>
  </si>
  <si>
    <t>Fredericktown</t>
  </si>
  <si>
    <t>56679 Divelbiss Road</t>
  </si>
  <si>
    <t>Bopp</t>
  </si>
  <si>
    <t>Donald</t>
  </si>
  <si>
    <t>(937) 555-5664</t>
  </si>
  <si>
    <t>Centerville</t>
  </si>
  <si>
    <t>5499 Stone Ash Court</t>
  </si>
  <si>
    <t>Bhatt</t>
  </si>
  <si>
    <t>F. Robert</t>
  </si>
  <si>
    <t>(419) 555-1489</t>
  </si>
  <si>
    <t>5295 Wittmer Road</t>
  </si>
  <si>
    <t>Anair, Jr.</t>
  </si>
  <si>
    <t>(440) 555-6116</t>
  </si>
  <si>
    <t>Chagrin Falls</t>
  </si>
  <si>
    <t>59 Solether Lane</t>
  </si>
  <si>
    <t>Schafenacker</t>
  </si>
  <si>
    <t>Mikal</t>
  </si>
  <si>
    <t>NY</t>
  </si>
  <si>
    <t>New York</t>
  </si>
  <si>
    <t>2588 7Th Avenue</t>
  </si>
  <si>
    <t>Aba-Jebel</t>
  </si>
  <si>
    <t>(914) 555-6689</t>
  </si>
  <si>
    <t>Wappingers Falls</t>
  </si>
  <si>
    <t>5 Farmview Road</t>
  </si>
  <si>
    <t>Zerillo</t>
  </si>
  <si>
    <t>Bob</t>
  </si>
  <si>
    <t>(212) 555-1092</t>
  </si>
  <si>
    <t>%Carrie Molay</t>
  </si>
  <si>
    <t>Marion</t>
  </si>
  <si>
    <t>(718) 555-5824</t>
  </si>
  <si>
    <t>Oakland Gardens</t>
  </si>
  <si>
    <t>227-96 64Th Avenue</t>
  </si>
  <si>
    <t>Williams</t>
  </si>
  <si>
    <t>(516) 555-6776</t>
  </si>
  <si>
    <t>Huntingtn Station</t>
  </si>
  <si>
    <t>7 Gabalin Court</t>
  </si>
  <si>
    <t>Wheeler</t>
  </si>
  <si>
    <t>(315) 555-1592</t>
  </si>
  <si>
    <t>Penn Yan</t>
  </si>
  <si>
    <t>48 East Bluff Drive</t>
  </si>
  <si>
    <t>Von Holtz</t>
  </si>
  <si>
    <t>(718) 555-1247</t>
  </si>
  <si>
    <t>Flushing</t>
  </si>
  <si>
    <t>65-7 Parsons Blvd</t>
  </si>
  <si>
    <t>Alicia</t>
  </si>
  <si>
    <t>(716) 555-9246</t>
  </si>
  <si>
    <t>Webster</t>
  </si>
  <si>
    <t>5274 Conifer Cove Ln</t>
  </si>
  <si>
    <t>Venice</t>
  </si>
  <si>
    <t>(914) 555-4062</t>
  </si>
  <si>
    <t>Elmsford</t>
  </si>
  <si>
    <t>4 Ox Ridge Road</t>
  </si>
  <si>
    <t>Van Gendt</t>
  </si>
  <si>
    <t>(718) 555-5216</t>
  </si>
  <si>
    <t>Bayside</t>
  </si>
  <si>
    <t>2- 254 Street</t>
  </si>
  <si>
    <t>Indrani</t>
  </si>
  <si>
    <t>(718) 555-9684</t>
  </si>
  <si>
    <t>Fresh Meadows</t>
  </si>
  <si>
    <t>49 65 575 Place</t>
  </si>
  <si>
    <t>Turano</t>
  </si>
  <si>
    <t>(518) 555-7827</t>
  </si>
  <si>
    <t>Saratoga Springs</t>
  </si>
  <si>
    <t>269 Pyramid Pines</t>
  </si>
  <si>
    <t>Toth</t>
  </si>
  <si>
    <t>Carolyn</t>
  </si>
  <si>
    <t>(718) 555-3506</t>
  </si>
  <si>
    <t>Bronx</t>
  </si>
  <si>
    <t>795 H Hudson Pkwy W</t>
  </si>
  <si>
    <t>Tomlinson</t>
  </si>
  <si>
    <t>(718) 555-5417</t>
  </si>
  <si>
    <t>Corona</t>
  </si>
  <si>
    <t>599-54 7Th Ave</t>
  </si>
  <si>
    <t>Thyber</t>
  </si>
  <si>
    <t>Kristina</t>
  </si>
  <si>
    <t>(516) 555-6882</t>
  </si>
  <si>
    <t>Syosset</t>
  </si>
  <si>
    <t>6 Leonard Road</t>
  </si>
  <si>
    <t>Theodore</t>
  </si>
  <si>
    <t>(718) 555-2763</t>
  </si>
  <si>
    <t>Brooklyn</t>
  </si>
  <si>
    <t>45 69Th Street</t>
  </si>
  <si>
    <t>(631) 555-2226</t>
  </si>
  <si>
    <t>East Northport</t>
  </si>
  <si>
    <t>9 Patrician Court</t>
  </si>
  <si>
    <t>Jillian</t>
  </si>
  <si>
    <t>(518) 555-5269</t>
  </si>
  <si>
    <t>Troy</t>
  </si>
  <si>
    <t>599 North Lake Ave</t>
  </si>
  <si>
    <t>Sturiano</t>
  </si>
  <si>
    <t>Ernest</t>
  </si>
  <si>
    <t>(315) 555-7684</t>
  </si>
  <si>
    <t>Manlius</t>
  </si>
  <si>
    <t>4856 Westfield Drive</t>
  </si>
  <si>
    <t>Stork</t>
  </si>
  <si>
    <t>(315) 555-7087</t>
  </si>
  <si>
    <t>Ontario</t>
  </si>
  <si>
    <t>886 Lake Road</t>
  </si>
  <si>
    <t>Stewart</t>
  </si>
  <si>
    <t>Kelin</t>
  </si>
  <si>
    <t>(716) 555-6425</t>
  </si>
  <si>
    <t>Lewiston</t>
  </si>
  <si>
    <t>5949 Callan Drive</t>
  </si>
  <si>
    <t>Corey</t>
  </si>
  <si>
    <t>(716) 555-7392</t>
  </si>
  <si>
    <t>Rochester</t>
  </si>
  <si>
    <t>55 Sequoia Drive</t>
  </si>
  <si>
    <t>Stern</t>
  </si>
  <si>
    <t>Walter</t>
  </si>
  <si>
    <t>(716) 555-1670</t>
  </si>
  <si>
    <t>North Tonawanda</t>
  </si>
  <si>
    <t>559 Vandervoort St</t>
  </si>
  <si>
    <t>(212) 555-1780</t>
  </si>
  <si>
    <t>55 East 84Th Street</t>
  </si>
  <si>
    <t>Stein</t>
  </si>
  <si>
    <t>(518) 555-3026</t>
  </si>
  <si>
    <t>Glenmont</t>
  </si>
  <si>
    <t>895 River Road</t>
  </si>
  <si>
    <t>Stanchina</t>
  </si>
  <si>
    <t>(212) 555-3876</t>
  </si>
  <si>
    <t>552 W 562Nd Street</t>
  </si>
  <si>
    <t>Stack-O'Donnell</t>
  </si>
  <si>
    <t>(914) 555-3151</t>
  </si>
  <si>
    <t>Scarsdale</t>
  </si>
  <si>
    <t>49 Catherine Road</t>
  </si>
  <si>
    <t>Smith-Wellington</t>
  </si>
  <si>
    <t>(212) 555-3523</t>
  </si>
  <si>
    <t>245 East 72Nd Street</t>
  </si>
  <si>
    <t>(718) 555-4644</t>
  </si>
  <si>
    <t>Staten Island</t>
  </si>
  <si>
    <t>98 Duer Avenue</t>
  </si>
  <si>
    <t>Sikelianos-Carter</t>
  </si>
  <si>
    <t>Timothy</t>
  </si>
  <si>
    <t>(718) 555-1429</t>
  </si>
  <si>
    <t>45-27 575St Street</t>
  </si>
  <si>
    <t>Shuebrook</t>
  </si>
  <si>
    <t>(518) 555-4451</t>
  </si>
  <si>
    <t>Voorheesville</t>
  </si>
  <si>
    <t>59 Beaver Dam Road</t>
  </si>
  <si>
    <t>Sharry</t>
  </si>
  <si>
    <t>Katharina</t>
  </si>
  <si>
    <t>(716) 555-2691</t>
  </si>
  <si>
    <t>5299 Imperial Drive</t>
  </si>
  <si>
    <t>Serio</t>
  </si>
  <si>
    <t>Ruth</t>
  </si>
  <si>
    <t>(914) 555-1128</t>
  </si>
  <si>
    <t>Yorktown Heights</t>
  </si>
  <si>
    <t>5752 Dogwood Drive</t>
  </si>
  <si>
    <t>Salmon</t>
  </si>
  <si>
    <t>Maureen</t>
  </si>
  <si>
    <t>(212) 555-1215</t>
  </si>
  <si>
    <t>459 Broadway</t>
  </si>
  <si>
    <t>Russu</t>
  </si>
  <si>
    <t>(518) 555-3117</t>
  </si>
  <si>
    <t>Hudson Falls</t>
  </si>
  <si>
    <t>72 Elm Street</t>
  </si>
  <si>
    <t>Clelia Anna</t>
  </si>
  <si>
    <t>(315) 555-6688</t>
  </si>
  <si>
    <t>Hamilton</t>
  </si>
  <si>
    <t>25 Milford Street</t>
  </si>
  <si>
    <t>(718) 555-1414</t>
  </si>
  <si>
    <t>66 Hewes Street</t>
  </si>
  <si>
    <t>Nicole</t>
  </si>
  <si>
    <t>(718) 555-8412</t>
  </si>
  <si>
    <t>64 May Place</t>
  </si>
  <si>
    <t>Proctor</t>
  </si>
  <si>
    <t>Amaris</t>
  </si>
  <si>
    <t>(315) 555-9438</t>
  </si>
  <si>
    <t>Fabius</t>
  </si>
  <si>
    <t>7792 Main Street</t>
  </si>
  <si>
    <t>Mary</t>
  </si>
  <si>
    <t>(212) 555-1663</t>
  </si>
  <si>
    <t>55 Avenue C</t>
  </si>
  <si>
    <t>Peek</t>
  </si>
  <si>
    <t>(516) 555-1031</t>
  </si>
  <si>
    <t>Stony Brook</t>
  </si>
  <si>
    <t>6 Cedar Street</t>
  </si>
  <si>
    <t>Samual</t>
  </si>
  <si>
    <t>(718) 555-3025</t>
  </si>
  <si>
    <t>25 Windsor Place</t>
  </si>
  <si>
    <t>Giselle</t>
  </si>
  <si>
    <t>(716) 555-2472</t>
  </si>
  <si>
    <t>Bolivar</t>
  </si>
  <si>
    <t>48 Main Street</t>
  </si>
  <si>
    <t>Grace</t>
  </si>
  <si>
    <t>89 John Street</t>
  </si>
  <si>
    <t>O'Neil</t>
  </si>
  <si>
    <t>Lara</t>
  </si>
  <si>
    <t>(212) 555-9625</t>
  </si>
  <si>
    <t>99 Battery Place</t>
  </si>
  <si>
    <t>Ntiru</t>
  </si>
  <si>
    <t>(718) 555-3360</t>
  </si>
  <si>
    <t>Ozone Park</t>
  </si>
  <si>
    <t>596-92 597 Avenue</t>
  </si>
  <si>
    <t>Yourong Judy</t>
  </si>
  <si>
    <t>(914) 555-8302</t>
  </si>
  <si>
    <t>Goldens Bridge</t>
  </si>
  <si>
    <t>55 West Meadow Road</t>
  </si>
  <si>
    <t>Mercado</t>
  </si>
  <si>
    <t>(914) 555-5360</t>
  </si>
  <si>
    <t>5 N Macquesten Pkw</t>
  </si>
  <si>
    <t>Melnik</t>
  </si>
  <si>
    <t>Mailys</t>
  </si>
  <si>
    <t>(518) 555-2330</t>
  </si>
  <si>
    <t>Ballston Spa</t>
  </si>
  <si>
    <t>Van Tassel Ln</t>
  </si>
  <si>
    <t>Hae Min</t>
  </si>
  <si>
    <t>(516) 555-5725</t>
  </si>
  <si>
    <t>North Massapequa</t>
  </si>
  <si>
    <t>252 N Boston Avenue</t>
  </si>
  <si>
    <t>Mattson</t>
  </si>
  <si>
    <t>Prerna</t>
  </si>
  <si>
    <t>(516) 555-1059</t>
  </si>
  <si>
    <t>Garden City</t>
  </si>
  <si>
    <t>542 Stratford Avenue</t>
  </si>
  <si>
    <t>Massa</t>
  </si>
  <si>
    <t>Cindy</t>
  </si>
  <si>
    <t>(914) 555-4201</t>
  </si>
  <si>
    <t>Hillcrest</t>
  </si>
  <si>
    <t>59 Garfield Road</t>
  </si>
  <si>
    <t>Mason</t>
  </si>
  <si>
    <t>(518) 555-3706</t>
  </si>
  <si>
    <t>Slingerlands</t>
  </si>
  <si>
    <t>25 Thorndale Road</t>
  </si>
  <si>
    <t>Syeda</t>
  </si>
  <si>
    <t>(718) 555-4801</t>
  </si>
  <si>
    <t>Riverdale</t>
  </si>
  <si>
    <t>555 Kappock Street</t>
  </si>
  <si>
    <t>(518) 555-2715</t>
  </si>
  <si>
    <t>Castleton</t>
  </si>
  <si>
    <t>5276 Simons Road</t>
  </si>
  <si>
    <t>Heidy</t>
  </si>
  <si>
    <t>(718) 555-1766</t>
  </si>
  <si>
    <t>Forest Hills</t>
  </si>
  <si>
    <t>596-55 Queens Blvd</t>
  </si>
  <si>
    <t>Man</t>
  </si>
  <si>
    <t>(631) 555-7545</t>
  </si>
  <si>
    <t>Mattituck</t>
  </si>
  <si>
    <t>959 Ruth Road</t>
  </si>
  <si>
    <t>Lofgren</t>
  </si>
  <si>
    <t>(212) 555-1662</t>
  </si>
  <si>
    <t>747 Riverside Rd</t>
  </si>
  <si>
    <t>Lawson</t>
  </si>
  <si>
    <t>(718) 555-7338</t>
  </si>
  <si>
    <t>6-57 592 Street</t>
  </si>
  <si>
    <t>Laskovski</t>
  </si>
  <si>
    <t>(518) 555-4640</t>
  </si>
  <si>
    <t>Albany</t>
  </si>
  <si>
    <t>2 Holmes Dale</t>
  </si>
  <si>
    <t>Catherine</t>
  </si>
  <si>
    <t>(516) 555-3341</t>
  </si>
  <si>
    <t>5575 York Ave #55K</t>
  </si>
  <si>
    <t>Miriam</t>
  </si>
  <si>
    <t>(716) 555-2016</t>
  </si>
  <si>
    <t>P.O. Box 26</t>
  </si>
  <si>
    <t>Klein</t>
  </si>
  <si>
    <t>(315) 555-1374</t>
  </si>
  <si>
    <t>Fayetteville</t>
  </si>
  <si>
    <t>652 Churchill Court</t>
  </si>
  <si>
    <t>Carolin</t>
  </si>
  <si>
    <t>(914) 555-5172</t>
  </si>
  <si>
    <t>Mahopac</t>
  </si>
  <si>
    <t>88 Brekenridge Road</t>
  </si>
  <si>
    <t>Kaufman</t>
  </si>
  <si>
    <t>(516) 555-4524</t>
  </si>
  <si>
    <t>99 Fourth Street</t>
  </si>
  <si>
    <t>(718) 555-2313</t>
  </si>
  <si>
    <t>8 Old Fulton Street</t>
  </si>
  <si>
    <t>Jonakait</t>
  </si>
  <si>
    <t>Donna</t>
  </si>
  <si>
    <t>(718) 555-6066</t>
  </si>
  <si>
    <t>58-9 68Th Drive</t>
  </si>
  <si>
    <t>Michelle</t>
  </si>
  <si>
    <t>(914) 555-2842</t>
  </si>
  <si>
    <t>Rye</t>
  </si>
  <si>
    <t>45 Wainwright Street</t>
  </si>
  <si>
    <t>Husain</t>
  </si>
  <si>
    <t>(413) 555-7838</t>
  </si>
  <si>
    <t>555 Mount Hope Place</t>
  </si>
  <si>
    <t>Humphries</t>
  </si>
  <si>
    <t>(212) 555-6807</t>
  </si>
  <si>
    <t>49 W 22Nd Street</t>
  </si>
  <si>
    <t>Hui</t>
  </si>
  <si>
    <t>(518) 555-3830</t>
  </si>
  <si>
    <t>Salem</t>
  </si>
  <si>
    <t>556 Riley Hill Road</t>
  </si>
  <si>
    <t>Henderson</t>
  </si>
  <si>
    <t>(718) 555-2437</t>
  </si>
  <si>
    <t>4 Lewis Avenue</t>
  </si>
  <si>
    <t>Hegarty</t>
  </si>
  <si>
    <t>Eva</t>
  </si>
  <si>
    <t>(212) 555-7452</t>
  </si>
  <si>
    <t>625 Main St #24</t>
  </si>
  <si>
    <t>(212) 555-5544</t>
  </si>
  <si>
    <t>549 Fifth Avenue</t>
  </si>
  <si>
    <t>Gupta</t>
  </si>
  <si>
    <t>(212) 555-1361</t>
  </si>
  <si>
    <t>C/O Rubin</t>
  </si>
  <si>
    <t>Mia</t>
  </si>
  <si>
    <t>(716) 555-2212</t>
  </si>
  <si>
    <t>55 Thendara Lane</t>
  </si>
  <si>
    <t>Graveline</t>
  </si>
  <si>
    <t>(718) 555-7448</t>
  </si>
  <si>
    <t>595 Garfield Place</t>
  </si>
  <si>
    <t>Goodall</t>
  </si>
  <si>
    <t>(212) 555-1089</t>
  </si>
  <si>
    <t>556 Main Street</t>
  </si>
  <si>
    <t>Gladdenbacker</t>
  </si>
  <si>
    <t>Monika</t>
  </si>
  <si>
    <t>(914) 555-4760</t>
  </si>
  <si>
    <t>Larchmont</t>
  </si>
  <si>
    <t>55 Linden Avenue</t>
  </si>
  <si>
    <t>Gilmore</t>
  </si>
  <si>
    <t>(914) 555-7037</t>
  </si>
  <si>
    <t>New City</t>
  </si>
  <si>
    <t>84 Lyncrest</t>
  </si>
  <si>
    <t>Ella</t>
  </si>
  <si>
    <t>(212) 555-7291</t>
  </si>
  <si>
    <t>5292 Lexington Ave</t>
  </si>
  <si>
    <t>Gessner</t>
  </si>
  <si>
    <t>Jay</t>
  </si>
  <si>
    <t>294 River Road</t>
  </si>
  <si>
    <t>(516) 555-1260</t>
  </si>
  <si>
    <t>Woodmere</t>
  </si>
  <si>
    <t>969 Greenfield Road</t>
  </si>
  <si>
    <t>Gasior</t>
  </si>
  <si>
    <t>(914) 555-4692</t>
  </si>
  <si>
    <t>59 Devonshire Road</t>
  </si>
  <si>
    <t>72 E 87Th St</t>
  </si>
  <si>
    <t>Friedman</t>
  </si>
  <si>
    <t>(212) 555-8458</t>
  </si>
  <si>
    <t>New York City</t>
  </si>
  <si>
    <t>95 Elizabeth St #25</t>
  </si>
  <si>
    <t>Frey</t>
  </si>
  <si>
    <t>(914) 555-1163</t>
  </si>
  <si>
    <t>New Paltz</t>
  </si>
  <si>
    <t>55 Shivertown Road</t>
  </si>
  <si>
    <t>Fordman</t>
  </si>
  <si>
    <t>(718) 555-7326</t>
  </si>
  <si>
    <t>5959 Prospect Avenue</t>
  </si>
  <si>
    <t>Fog</t>
  </si>
  <si>
    <t>(518) 555-7035</t>
  </si>
  <si>
    <t>86 Wineberry Lane</t>
  </si>
  <si>
    <t>Fisher</t>
  </si>
  <si>
    <t>(718) 555-3472</t>
  </si>
  <si>
    <t>Howard Beach</t>
  </si>
  <si>
    <t>555 5 84Th Street</t>
  </si>
  <si>
    <t>Courtney</t>
  </si>
  <si>
    <t>(718) 555-3402</t>
  </si>
  <si>
    <t>66 Brooklyn Avenue</t>
  </si>
  <si>
    <t>Dul</t>
  </si>
  <si>
    <t>(212) 555-9101</t>
  </si>
  <si>
    <t>555 Main Street</t>
  </si>
  <si>
    <t>(212) 555-2773</t>
  </si>
  <si>
    <t>255 Seaman Avenue</t>
  </si>
  <si>
    <t>(212) 555-1435</t>
  </si>
  <si>
    <t>%Karaiesis</t>
  </si>
  <si>
    <t>Dudczak</t>
  </si>
  <si>
    <t>(914) 555-1523</t>
  </si>
  <si>
    <t>Suffern</t>
  </si>
  <si>
    <t>4 Ethan Allen Rd</t>
  </si>
  <si>
    <t>Dorman</t>
  </si>
  <si>
    <t>Brian</t>
  </si>
  <si>
    <t>(716) 555-5793</t>
  </si>
  <si>
    <t>East Amherst</t>
  </si>
  <si>
    <t>6495 Woodberry Court</t>
  </si>
  <si>
    <t>Digironimo</t>
  </si>
  <si>
    <t>Chun Yun</t>
  </si>
  <si>
    <t>(516) 555-1328</t>
  </si>
  <si>
    <t>New Hyde Park</t>
  </si>
  <si>
    <t>595 Stewart Avenue</t>
  </si>
  <si>
    <t>(718) 555-1530</t>
  </si>
  <si>
    <t>Woodside</t>
  </si>
  <si>
    <t>4725 48Th Street</t>
  </si>
  <si>
    <t>Dague</t>
  </si>
  <si>
    <t>Erica</t>
  </si>
  <si>
    <t>(914) 555-4595</t>
  </si>
  <si>
    <t>White Plains</t>
  </si>
  <si>
    <t>29 Macy Avenue</t>
  </si>
  <si>
    <t>Crossman</t>
  </si>
  <si>
    <t>(718) 555-8190</t>
  </si>
  <si>
    <t>7998 58Th Avenue</t>
  </si>
  <si>
    <t>Cross</t>
  </si>
  <si>
    <t>(212) 555-1062</t>
  </si>
  <si>
    <t>25 West End Avenue</t>
  </si>
  <si>
    <t>Tara</t>
  </si>
  <si>
    <t>549 West, 55Th St</t>
  </si>
  <si>
    <t>(718) 555-8823</t>
  </si>
  <si>
    <t>Belle Harbor</t>
  </si>
  <si>
    <t>578 Beach 58Th St</t>
  </si>
  <si>
    <t>Cox</t>
  </si>
  <si>
    <t>(203) 555-3179</t>
  </si>
  <si>
    <t>Port Jefferson St</t>
  </si>
  <si>
    <t>54 Janet Street</t>
  </si>
  <si>
    <t>Clark</t>
  </si>
  <si>
    <t>Rebeca</t>
  </si>
  <si>
    <t>(716) 555-5672</t>
  </si>
  <si>
    <t>Williamsville</t>
  </si>
  <si>
    <t>5 Sundown Trail</t>
  </si>
  <si>
    <t>Chabot</t>
  </si>
  <si>
    <t>Nicholas</t>
  </si>
  <si>
    <t>Corning</t>
  </si>
  <si>
    <t>P.O. Box 899</t>
  </si>
  <si>
    <t>Casanave</t>
  </si>
  <si>
    <t>Bette</t>
  </si>
  <si>
    <t>(718) 555-3366</t>
  </si>
  <si>
    <t>49 Metropolitan Oval</t>
  </si>
  <si>
    <t>Tina</t>
  </si>
  <si>
    <t>(212) 555-3456</t>
  </si>
  <si>
    <t>578 Waverly Pl #7</t>
  </si>
  <si>
    <t>Burten</t>
  </si>
  <si>
    <t>(718) 555-1141</t>
  </si>
  <si>
    <t>47 Grant Avenue</t>
  </si>
  <si>
    <t>(212) 555-9776</t>
  </si>
  <si>
    <t>527 4Th Ave Apt 2C</t>
  </si>
  <si>
    <t>Alexa</t>
  </si>
  <si>
    <t>(716) 555-1192</t>
  </si>
  <si>
    <t>55 Trafalgar Street</t>
  </si>
  <si>
    <t>Broderick</t>
  </si>
  <si>
    <t>Kristel</t>
  </si>
  <si>
    <t>(518) 555-3372</t>
  </si>
  <si>
    <t>526 Miller Road</t>
  </si>
  <si>
    <t>Brauser</t>
  </si>
  <si>
    <t>(716) 555-1007</t>
  </si>
  <si>
    <t>Fredonia</t>
  </si>
  <si>
    <t>99 Liberty Street</t>
  </si>
  <si>
    <t>(716) 555-2175</t>
  </si>
  <si>
    <t>West Falls</t>
  </si>
  <si>
    <t>9769 Blanchard Road</t>
  </si>
  <si>
    <t>Bourbeau</t>
  </si>
  <si>
    <t>(212) 555-8845</t>
  </si>
  <si>
    <t>5 West 84Th Street</t>
  </si>
  <si>
    <t>Bonomo</t>
  </si>
  <si>
    <t>(518) 555-3078</t>
  </si>
  <si>
    <t>68 Dove Street</t>
  </si>
  <si>
    <t>Bodell</t>
  </si>
  <si>
    <t>Leonard</t>
  </si>
  <si>
    <t>45 Lincoln Place</t>
  </si>
  <si>
    <t>Lori</t>
  </si>
  <si>
    <t>(718) 555-1331</t>
  </si>
  <si>
    <t>476 Edson Avenue</t>
  </si>
  <si>
    <t>Black</t>
  </si>
  <si>
    <t>Olanike</t>
  </si>
  <si>
    <t>625 Main Street</t>
  </si>
  <si>
    <t>Bisagni</t>
  </si>
  <si>
    <t>(718) 555-3554</t>
  </si>
  <si>
    <t>2255 Knapp Street</t>
  </si>
  <si>
    <t>Berhanu</t>
  </si>
  <si>
    <t>(718) 555-3271</t>
  </si>
  <si>
    <t>Jamaica</t>
  </si>
  <si>
    <t>P.O. Box 59288</t>
  </si>
  <si>
    <t>(716) 555-2541</t>
  </si>
  <si>
    <t>South Wales</t>
  </si>
  <si>
    <t>256 Blakeley Corner</t>
  </si>
  <si>
    <t>Barrows</t>
  </si>
  <si>
    <t>Danielle</t>
  </si>
  <si>
    <t>(845) 555-3940</t>
  </si>
  <si>
    <t>25 Bonnell Street</t>
  </si>
  <si>
    <t>Nichole</t>
  </si>
  <si>
    <t>(716) 555-1078</t>
  </si>
  <si>
    <t>255 Parkview Drive</t>
  </si>
  <si>
    <t>Amrhein</t>
  </si>
  <si>
    <t>(716) 555-4450</t>
  </si>
  <si>
    <t>Fairport</t>
  </si>
  <si>
    <t>54 Bent Oak Trail</t>
  </si>
  <si>
    <t>Alvarez</t>
  </si>
  <si>
    <t>59 Mitchell Place</t>
  </si>
  <si>
    <t>Arden</t>
  </si>
  <si>
    <t>Sonia</t>
  </si>
  <si>
    <t>(718) 555-3092</t>
  </si>
  <si>
    <t>7 28 585Th Street</t>
  </si>
  <si>
    <t>(718) 555-2972</t>
  </si>
  <si>
    <t>577-99 Troutville Dr</t>
  </si>
  <si>
    <t>Khowong</t>
  </si>
  <si>
    <t>(914) 555-7044</t>
  </si>
  <si>
    <t>Somers</t>
  </si>
  <si>
    <t>5 Taft Street</t>
  </si>
  <si>
    <t>(212) 555-1125</t>
  </si>
  <si>
    <t>527 West 557Th St</t>
  </si>
  <si>
    <t>Cyrena</t>
  </si>
  <si>
    <t>(914) 555-1182</t>
  </si>
  <si>
    <t>Chappaqua</t>
  </si>
  <si>
    <t>76 Park Drive</t>
  </si>
  <si>
    <t>Whitbeck</t>
  </si>
  <si>
    <t>(212) 555-8534</t>
  </si>
  <si>
    <t>292 Mott Street</t>
  </si>
  <si>
    <t>Aniela</t>
  </si>
  <si>
    <t>(516) 555-3623</t>
  </si>
  <si>
    <t>Cutchogue</t>
  </si>
  <si>
    <t>7895 Skunk Lane</t>
  </si>
  <si>
    <t>Cesar</t>
  </si>
  <si>
    <t>Astoria</t>
  </si>
  <si>
    <t>28-29 7St A2</t>
  </si>
  <si>
    <t>Dyan</t>
  </si>
  <si>
    <t>(212) 555-5260</t>
  </si>
  <si>
    <t>759 West End Ave A</t>
  </si>
  <si>
    <t>Brady-Price</t>
  </si>
  <si>
    <t>(718) 555-1781</t>
  </si>
  <si>
    <t>544-64 Sanford Ave</t>
  </si>
  <si>
    <t>(516) 555-5212</t>
  </si>
  <si>
    <t>Station</t>
  </si>
  <si>
    <t>5598 Sara Circle</t>
  </si>
  <si>
    <t>Zamponeski</t>
  </si>
  <si>
    <t>(516) 555-8162</t>
  </si>
  <si>
    <t>Dix Hills</t>
  </si>
  <si>
    <t>7 Buttonwood Drive</t>
  </si>
  <si>
    <t>Pearsall</t>
  </si>
  <si>
    <t>(718) 555-4005</t>
  </si>
  <si>
    <t>Queens</t>
  </si>
  <si>
    <t>559-24 86Th Avenue</t>
  </si>
  <si>
    <t>Sarin</t>
  </si>
  <si>
    <t>(718) 555-1032</t>
  </si>
  <si>
    <t>582 East 5 Street</t>
  </si>
  <si>
    <t>Jasmine</t>
  </si>
  <si>
    <t>52 West 58Th Street</t>
  </si>
  <si>
    <t>Mullings-Thomas</t>
  </si>
  <si>
    <t>(212) 555-1237</t>
  </si>
  <si>
    <t>49 East 64Th Street</t>
  </si>
  <si>
    <t>Burdick</t>
  </si>
  <si>
    <t>(718) 555-9000</t>
  </si>
  <si>
    <t>55 Willow Street</t>
  </si>
  <si>
    <t>Yuk</t>
  </si>
  <si>
    <t>(505) 555-1198</t>
  </si>
  <si>
    <t>NM</t>
  </si>
  <si>
    <t>Santa Fe</t>
  </si>
  <si>
    <t>P O  Box 5597</t>
  </si>
  <si>
    <t>Testa</t>
  </si>
  <si>
    <t>Madeline</t>
  </si>
  <si>
    <t>(406) 555-5472</t>
  </si>
  <si>
    <t>Sunspot</t>
  </si>
  <si>
    <t>Salazar-King</t>
  </si>
  <si>
    <t>(505) 555-4752</t>
  </si>
  <si>
    <t>5456 Miracerros Lp S</t>
  </si>
  <si>
    <t>Pagos</t>
  </si>
  <si>
    <t>(505) 555-2190</t>
  </si>
  <si>
    <t>Gallup</t>
  </si>
  <si>
    <t>579 Placida Drive</t>
  </si>
  <si>
    <t>(505) 555-7401</t>
  </si>
  <si>
    <t>Albuquerque</t>
  </si>
  <si>
    <t>5929  Tramway Ln Ne</t>
  </si>
  <si>
    <t>Higgins</t>
  </si>
  <si>
    <t>(505) 555-7080</t>
  </si>
  <si>
    <t>Las Cruces</t>
  </si>
  <si>
    <t>4829 Scale Court</t>
  </si>
  <si>
    <t>Taryn</t>
  </si>
  <si>
    <t>(609) 555-2185</t>
  </si>
  <si>
    <t>NJ</t>
  </si>
  <si>
    <t>Shamong</t>
  </si>
  <si>
    <t>29 Breckenridge Rd</t>
  </si>
  <si>
    <t>Valentin</t>
  </si>
  <si>
    <t>(973) 555-1962</t>
  </si>
  <si>
    <t>Montclair</t>
  </si>
  <si>
    <t>57-59 Monroe Place</t>
  </si>
  <si>
    <t>Tanguay</t>
  </si>
  <si>
    <t>Kyra</t>
  </si>
  <si>
    <t>57 Atlantic Ave</t>
  </si>
  <si>
    <t>Sundaram</t>
  </si>
  <si>
    <t>(201) 555-1546</t>
  </si>
  <si>
    <t>Teaneck</t>
  </si>
  <si>
    <t>495 Maitland Avenue</t>
  </si>
  <si>
    <t>Allison</t>
  </si>
  <si>
    <t>(201) 555-2933</t>
  </si>
  <si>
    <t>Haworth</t>
  </si>
  <si>
    <t>56 Haworth Drive</t>
  </si>
  <si>
    <t>Sheppard-Singh</t>
  </si>
  <si>
    <t>(973) 555-4738</t>
  </si>
  <si>
    <t>Pompton Plains</t>
  </si>
  <si>
    <t>565 Boulevard</t>
  </si>
  <si>
    <t>(609) 555-2903</t>
  </si>
  <si>
    <t>Cherry Hill</t>
  </si>
  <si>
    <t>8 Wade Drive</t>
  </si>
  <si>
    <t>Eddie</t>
  </si>
  <si>
    <t>(973) 555-1160</t>
  </si>
  <si>
    <t>Wayne</t>
  </si>
  <si>
    <t>2 Dartmouth Road</t>
  </si>
  <si>
    <t>Raffol</t>
  </si>
  <si>
    <t>Valerie</t>
  </si>
  <si>
    <t>(732) 555-6160</t>
  </si>
  <si>
    <t>27 Thompson Avenue</t>
  </si>
  <si>
    <t>Prempeh</t>
  </si>
  <si>
    <t>(201) 555-1063</t>
  </si>
  <si>
    <t>47 Greenwood Avenue</t>
  </si>
  <si>
    <t>Polt</t>
  </si>
  <si>
    <t>(908) 555-5382</t>
  </si>
  <si>
    <t>Basking Ridge</t>
  </si>
  <si>
    <t>55 Summit Drive</t>
  </si>
  <si>
    <t>Pirsig</t>
  </si>
  <si>
    <t>(973) 555-9142</t>
  </si>
  <si>
    <t>Chatham</t>
  </si>
  <si>
    <t>57 Valley View Road</t>
  </si>
  <si>
    <t>Paczkowski</t>
  </si>
  <si>
    <t>Bayonne</t>
  </si>
  <si>
    <t>97 W 55Th Street</t>
  </si>
  <si>
    <t>(609) 555-2499</t>
  </si>
  <si>
    <t>Pennington</t>
  </si>
  <si>
    <t>5 Harbourton Wdsvill</t>
  </si>
  <si>
    <t>Gwen</t>
  </si>
  <si>
    <t>(201) 555-5571</t>
  </si>
  <si>
    <t>Norwood</t>
  </si>
  <si>
    <t>552 Kensington Ave</t>
  </si>
  <si>
    <t>Hewitt</t>
  </si>
  <si>
    <t>25 Lake Park Terr</t>
  </si>
  <si>
    <t>Mikolaitis</t>
  </si>
  <si>
    <t>(732) 555-3823</t>
  </si>
  <si>
    <t>Ocean</t>
  </si>
  <si>
    <t>28 Buckingham Drive</t>
  </si>
  <si>
    <t>(609) 555-1293</t>
  </si>
  <si>
    <t>Princeton</t>
  </si>
  <si>
    <t>24 Vernon Circle</t>
  </si>
  <si>
    <t>Malinofsky, Jr.</t>
  </si>
  <si>
    <t>(201) 555-3474</t>
  </si>
  <si>
    <t>Edgewater</t>
  </si>
  <si>
    <t>299 Crown Court</t>
  </si>
  <si>
    <t>Macavelli</t>
  </si>
  <si>
    <t>Lindsay</t>
  </si>
  <si>
    <t>(973) 555-4910</t>
  </si>
  <si>
    <t>8 Osborne Terrace</t>
  </si>
  <si>
    <t>Long</t>
  </si>
  <si>
    <t>Suzanne</t>
  </si>
  <si>
    <t>(732) 555-8117</t>
  </si>
  <si>
    <t>Manalapan</t>
  </si>
  <si>
    <t>24 Tamarack Drive</t>
  </si>
  <si>
    <t>Lin</t>
  </si>
  <si>
    <t>(908) 555-1867</t>
  </si>
  <si>
    <t>852 Linden Avenue</t>
  </si>
  <si>
    <t>Lewis</t>
  </si>
  <si>
    <t>(609) 555-4443</t>
  </si>
  <si>
    <t>Stone Harbor</t>
  </si>
  <si>
    <t>5555 Stone Harbor</t>
  </si>
  <si>
    <t>Lenard</t>
  </si>
  <si>
    <t>(609) 555-9592</t>
  </si>
  <si>
    <t>East Windsor</t>
  </si>
  <si>
    <t>57 Sheffield Road</t>
  </si>
  <si>
    <t>Lacourse</t>
  </si>
  <si>
    <t>(201) 555-2415</t>
  </si>
  <si>
    <t>Jersey City</t>
  </si>
  <si>
    <t>547 Clendenny Avenue</t>
  </si>
  <si>
    <t>(856) 555-4266</t>
  </si>
  <si>
    <t>Moorestown</t>
  </si>
  <si>
    <t>59 Chestnut Street</t>
  </si>
  <si>
    <t>Humayun</t>
  </si>
  <si>
    <t>(908) 555-1018</t>
  </si>
  <si>
    <t>496 Foothill Road</t>
  </si>
  <si>
    <t>Holshuh</t>
  </si>
  <si>
    <t>(908) 555-1272</t>
  </si>
  <si>
    <t>Oldwick</t>
  </si>
  <si>
    <t>P.O. Box 589</t>
  </si>
  <si>
    <t>Grosch</t>
  </si>
  <si>
    <t>(201) 555-6786</t>
  </si>
  <si>
    <t>Closter</t>
  </si>
  <si>
    <t>55 Prinston Street</t>
  </si>
  <si>
    <t>(201) 555-1660</t>
  </si>
  <si>
    <t>25 Kennedy Blvd</t>
  </si>
  <si>
    <t>Godek</t>
  </si>
  <si>
    <t>(973) 555-2211</t>
  </si>
  <si>
    <t>Short Hills</t>
  </si>
  <si>
    <t>9 Hobart Avenue</t>
  </si>
  <si>
    <t>Heather</t>
  </si>
  <si>
    <t>(201) 555-6390</t>
  </si>
  <si>
    <t>Dumont</t>
  </si>
  <si>
    <t>9 Sunset Street</t>
  </si>
  <si>
    <t>Dunphy</t>
  </si>
  <si>
    <t>(908) 555-9852</t>
  </si>
  <si>
    <t>Andover</t>
  </si>
  <si>
    <t>4 Forest Road</t>
  </si>
  <si>
    <t>Marieke</t>
  </si>
  <si>
    <t>(908) 555-3666</t>
  </si>
  <si>
    <t>Califon</t>
  </si>
  <si>
    <t>29 Beacon Hill Road</t>
  </si>
  <si>
    <t>Curtis</t>
  </si>
  <si>
    <t>Michele</t>
  </si>
  <si>
    <t>(973) 555-5272</t>
  </si>
  <si>
    <t>54 Stonehenge Road</t>
  </si>
  <si>
    <t>Edana</t>
  </si>
  <si>
    <t>(973) 555-3862</t>
  </si>
  <si>
    <t>Cedar Grove</t>
  </si>
  <si>
    <t>2 Bentley Road</t>
  </si>
  <si>
    <t>Casement</t>
  </si>
  <si>
    <t>(973) 555-1233</t>
  </si>
  <si>
    <t>9 Garden Street</t>
  </si>
  <si>
    <t>Carlo</t>
  </si>
  <si>
    <t>Daisy</t>
  </si>
  <si>
    <t>(973) 555-9977</t>
  </si>
  <si>
    <t>Sussex</t>
  </si>
  <si>
    <t>6 Lounsberry Hollow</t>
  </si>
  <si>
    <t>Carellas</t>
  </si>
  <si>
    <t>Adia</t>
  </si>
  <si>
    <t>(732) 555-1340</t>
  </si>
  <si>
    <t>Piscatway</t>
  </si>
  <si>
    <t>595 A Carlton Ave</t>
  </si>
  <si>
    <t>(973) 555-8980</t>
  </si>
  <si>
    <t>Paterson</t>
  </si>
  <si>
    <t>P O Box 5887</t>
  </si>
  <si>
    <t>Cameron</t>
  </si>
  <si>
    <t>(609) 555-2103</t>
  </si>
  <si>
    <t>Cranbury</t>
  </si>
  <si>
    <t>52 Petty Road</t>
  </si>
  <si>
    <t>Brienza</t>
  </si>
  <si>
    <t>(973) 555-3724</t>
  </si>
  <si>
    <t>Denville</t>
  </si>
  <si>
    <t>59 Watchtower Road</t>
  </si>
  <si>
    <t>(201) 555-7089</t>
  </si>
  <si>
    <t>Hoboken</t>
  </si>
  <si>
    <t>25 6Th Street</t>
  </si>
  <si>
    <t>Borecki</t>
  </si>
  <si>
    <t>(973) 555-2488</t>
  </si>
  <si>
    <t>Middleville</t>
  </si>
  <si>
    <t>P.O. Box 588</t>
  </si>
  <si>
    <t>Berman</t>
  </si>
  <si>
    <t>(908) 555-7358</t>
  </si>
  <si>
    <t>Long Valley</t>
  </si>
  <si>
    <t>7 Barstann Court</t>
  </si>
  <si>
    <t>Berliner</t>
  </si>
  <si>
    <t>(609) 555-2167</t>
  </si>
  <si>
    <t>Trenton</t>
  </si>
  <si>
    <t>529 Miller St</t>
  </si>
  <si>
    <t>(732) 555-2692</t>
  </si>
  <si>
    <t>Marlboro</t>
  </si>
  <si>
    <t>6 Graversham Drive</t>
  </si>
  <si>
    <t>Kimberly</t>
  </si>
  <si>
    <t>(908) 555-8781</t>
  </si>
  <si>
    <t>Glen Gardner</t>
  </si>
  <si>
    <t>5 Newport Road</t>
  </si>
  <si>
    <t>Yang</t>
  </si>
  <si>
    <t>(908) 555-3112</t>
  </si>
  <si>
    <t>Raritan</t>
  </si>
  <si>
    <t>592 Arnold Avenue</t>
  </si>
  <si>
    <t>Mazur</t>
  </si>
  <si>
    <t>(732) 555-6229</t>
  </si>
  <si>
    <t>Manasquan</t>
  </si>
  <si>
    <t>58 Fisk Street</t>
  </si>
  <si>
    <t>Osada</t>
  </si>
  <si>
    <t>(973) 555-1383</t>
  </si>
  <si>
    <t>West Orange</t>
  </si>
  <si>
    <t>597 Maple Street</t>
  </si>
  <si>
    <t>Meredith</t>
  </si>
  <si>
    <t>(973) 555-1288</t>
  </si>
  <si>
    <t>West Caldwell</t>
  </si>
  <si>
    <t>299 Westville Avenue</t>
  </si>
  <si>
    <t>Bernard</t>
  </si>
  <si>
    <t>(603) 555-1657</t>
  </si>
  <si>
    <t>NH</t>
  </si>
  <si>
    <t>Hopkinton</t>
  </si>
  <si>
    <t>99 Brockway Road</t>
  </si>
  <si>
    <t>Yount</t>
  </si>
  <si>
    <t>(603) 555-6114</t>
  </si>
  <si>
    <t>Stratham</t>
  </si>
  <si>
    <t>P.O. Box 54</t>
  </si>
  <si>
    <t>Young</t>
  </si>
  <si>
    <t>(603) 555-1416</t>
  </si>
  <si>
    <t>Hanover</t>
  </si>
  <si>
    <t>2 Lebanon Street</t>
  </si>
  <si>
    <t>(603) 555-2907</t>
  </si>
  <si>
    <t>Newbury</t>
  </si>
  <si>
    <t>5 Winding Brook Dr</t>
  </si>
  <si>
    <t>Kindreth</t>
  </si>
  <si>
    <t>(603) 555-6094</t>
  </si>
  <si>
    <t>Contoocook</t>
  </si>
  <si>
    <t>96 Broad Cove Road</t>
  </si>
  <si>
    <t>Trumble</t>
  </si>
  <si>
    <t>Charlotte</t>
  </si>
  <si>
    <t>(603) 555-2958</t>
  </si>
  <si>
    <t>Concord</t>
  </si>
  <si>
    <t>22 Temi Road</t>
  </si>
  <si>
    <t>(603) 555-8413</t>
  </si>
  <si>
    <t>Keene</t>
  </si>
  <si>
    <t>24 Evergreen Avenue</t>
  </si>
  <si>
    <t>Spang</t>
  </si>
  <si>
    <t>(603) 555-3428</t>
  </si>
  <si>
    <t>4 New Acres Road</t>
  </si>
  <si>
    <t>Schwoerke</t>
  </si>
  <si>
    <t>Sumner</t>
  </si>
  <si>
    <t>(603) 555-1023</t>
  </si>
  <si>
    <t>52 Loop Road</t>
  </si>
  <si>
    <t>(603) 555-4716</t>
  </si>
  <si>
    <t>55 Catherines Way</t>
  </si>
  <si>
    <t>(603) 555-5409</t>
  </si>
  <si>
    <t>Gorham</t>
  </si>
  <si>
    <t>24 Main Street</t>
  </si>
  <si>
    <t>Amber</t>
  </si>
  <si>
    <t>(603) 555-3048</t>
  </si>
  <si>
    <t>99 Clinton Street</t>
  </si>
  <si>
    <t>Pillard</t>
  </si>
  <si>
    <t>(603) 555-7591</t>
  </si>
  <si>
    <t>Bedford</t>
  </si>
  <si>
    <t>57 Bourne Drive</t>
  </si>
  <si>
    <t>Ouellette</t>
  </si>
  <si>
    <t>Pierre</t>
  </si>
  <si>
    <t>(603) 555-2267</t>
  </si>
  <si>
    <t>Portsmouth</t>
  </si>
  <si>
    <t>695 Springbrook Cir</t>
  </si>
  <si>
    <t>Oshel</t>
  </si>
  <si>
    <t>(603) 555-1899</t>
  </si>
  <si>
    <t>Charlestown</t>
  </si>
  <si>
    <t>P.O. Box 42</t>
  </si>
  <si>
    <t>Sara</t>
  </si>
  <si>
    <t>(603) 555-5556</t>
  </si>
  <si>
    <t>Croydon</t>
  </si>
  <si>
    <t>959 Nh Route 59</t>
  </si>
  <si>
    <t>Levine</t>
  </si>
  <si>
    <t>(603) 555-4243</t>
  </si>
  <si>
    <t>8 Edgewood Avenue</t>
  </si>
  <si>
    <t>(603) 555-7986</t>
  </si>
  <si>
    <t>North Sandwich</t>
  </si>
  <si>
    <t>556 Whiteface Road</t>
  </si>
  <si>
    <t>Kinsler</t>
  </si>
  <si>
    <t>(603) 555-1603</t>
  </si>
  <si>
    <t>Bow</t>
  </si>
  <si>
    <t>59 Knox Road</t>
  </si>
  <si>
    <t>Kiely</t>
  </si>
  <si>
    <t>(603) 555-1050</t>
  </si>
  <si>
    <t>Wolfeboro</t>
  </si>
  <si>
    <t>55 Pointe Sewall Dr</t>
  </si>
  <si>
    <t>(603) 555-7387</t>
  </si>
  <si>
    <t>Weare</t>
  </si>
  <si>
    <t>77 Buzzell Hill Road</t>
  </si>
  <si>
    <t>Barbara</t>
  </si>
  <si>
    <t>(603) 555-1590</t>
  </si>
  <si>
    <t>25 Rockland Road</t>
  </si>
  <si>
    <t>(603) 555-1129</t>
  </si>
  <si>
    <t>Hollis</t>
  </si>
  <si>
    <t>564 Farley Road</t>
  </si>
  <si>
    <t>(603) 555-6935</t>
  </si>
  <si>
    <t>Manchester</t>
  </si>
  <si>
    <t>59 W River Rd</t>
  </si>
  <si>
    <t>Grosnick</t>
  </si>
  <si>
    <t>(603) 555-6265</t>
  </si>
  <si>
    <t>Newport</t>
  </si>
  <si>
    <t>52 East Mountain Dr</t>
  </si>
  <si>
    <t>Patricia</t>
  </si>
  <si>
    <t>(603) 555-6023</t>
  </si>
  <si>
    <t>Hinsdale</t>
  </si>
  <si>
    <t>49 Middle Oxbow Road</t>
  </si>
  <si>
    <t>Christiane</t>
  </si>
  <si>
    <t>(603) 555-7078</t>
  </si>
  <si>
    <t>558 Walnut Street</t>
  </si>
  <si>
    <t>Foley</t>
  </si>
  <si>
    <t>Jayna</t>
  </si>
  <si>
    <t>(603) 555-1615</t>
  </si>
  <si>
    <t>Gilford</t>
  </si>
  <si>
    <t>552 Chestnut Drive</t>
  </si>
  <si>
    <t>Filipi</t>
  </si>
  <si>
    <t>Dennis</t>
  </si>
  <si>
    <t>(207) 555-5678</t>
  </si>
  <si>
    <t>P.O. Box 292</t>
  </si>
  <si>
    <t>Elysha</t>
  </si>
  <si>
    <t>(603) 555-3419</t>
  </si>
  <si>
    <t>Goffstown</t>
  </si>
  <si>
    <t>55 West Union Street</t>
  </si>
  <si>
    <t>Denise</t>
  </si>
  <si>
    <t>(603) 555-3457</t>
  </si>
  <si>
    <t>Dover</t>
  </si>
  <si>
    <t>6 Bayview Road</t>
  </si>
  <si>
    <t>Corriveau</t>
  </si>
  <si>
    <t>(603) 555-2612</t>
  </si>
  <si>
    <t>779 Broad Cove Road</t>
  </si>
  <si>
    <t>Catalano</t>
  </si>
  <si>
    <t>(207) 555-1448</t>
  </si>
  <si>
    <t>East Wakefield</t>
  </si>
  <si>
    <t>Province Lake</t>
  </si>
  <si>
    <t>Georgianna</t>
  </si>
  <si>
    <t>(603) 555-9287</t>
  </si>
  <si>
    <t>Wilton</t>
  </si>
  <si>
    <t>67 Abbot Hill Road</t>
  </si>
  <si>
    <t>Bourque</t>
  </si>
  <si>
    <t>(803) 555-1209</t>
  </si>
  <si>
    <t>Fitzwilliam</t>
  </si>
  <si>
    <t>22 Old Troy Road</t>
  </si>
  <si>
    <t>Blumenthal</t>
  </si>
  <si>
    <t>(603) 555-9256</t>
  </si>
  <si>
    <t>Durham</t>
  </si>
  <si>
    <t>49 Wiswall Road</t>
  </si>
  <si>
    <t>Grave</t>
  </si>
  <si>
    <t>(603) 555-2556</t>
  </si>
  <si>
    <t>9 Chester Street</t>
  </si>
  <si>
    <t>Brush</t>
  </si>
  <si>
    <t>(603) 555-1800</t>
  </si>
  <si>
    <t>494 Amherst Street</t>
  </si>
  <si>
    <t>Bridget</t>
  </si>
  <si>
    <t>(603) 555-2754</t>
  </si>
  <si>
    <t>5585 Roxbury Road</t>
  </si>
  <si>
    <t>Takkallapelli</t>
  </si>
  <si>
    <t>Russell</t>
  </si>
  <si>
    <t>(308) 555-4465</t>
  </si>
  <si>
    <t>NE</t>
  </si>
  <si>
    <t>Grand Island</t>
  </si>
  <si>
    <t>595 E 2Rd</t>
  </si>
  <si>
    <t>Palmer</t>
  </si>
  <si>
    <t>(402) 555-2347</t>
  </si>
  <si>
    <t>Bellevue</t>
  </si>
  <si>
    <t>2597 Blackhawk Drive</t>
  </si>
  <si>
    <t>Inman</t>
  </si>
  <si>
    <t>(402) 555-2623</t>
  </si>
  <si>
    <t>Omaha</t>
  </si>
  <si>
    <t>4598 Pine Street</t>
  </si>
  <si>
    <t>Stoddard</t>
  </si>
  <si>
    <t>Tamara</t>
  </si>
  <si>
    <t>(402) 555-9382</t>
  </si>
  <si>
    <t>65 North 62 Street</t>
  </si>
  <si>
    <t>Quarles</t>
  </si>
  <si>
    <t>(704) 555-6335</t>
  </si>
  <si>
    <t>NC</t>
  </si>
  <si>
    <t>894 E Worthington Av</t>
  </si>
  <si>
    <t>Spingler</t>
  </si>
  <si>
    <t>(919) 555-9199</t>
  </si>
  <si>
    <t>Raleigh</t>
  </si>
  <si>
    <t>5895 Contour Drive</t>
  </si>
  <si>
    <t>Martin</t>
  </si>
  <si>
    <t>(704) 555-3304</t>
  </si>
  <si>
    <t>899 Abingdon Road</t>
  </si>
  <si>
    <t>Levy</t>
  </si>
  <si>
    <t>Cynthia</t>
  </si>
  <si>
    <t>(919) 555-1762</t>
  </si>
  <si>
    <t>Oxford</t>
  </si>
  <si>
    <t>525 Pine Cone Drive</t>
  </si>
  <si>
    <t>Kate</t>
  </si>
  <si>
    <t>(704) 555-2137</t>
  </si>
  <si>
    <t>Matthews</t>
  </si>
  <si>
    <t>2659 Whisper Ridge L</t>
  </si>
  <si>
    <t>Khor</t>
  </si>
  <si>
    <t>(919) 555-8425</t>
  </si>
  <si>
    <t>5699 Denwood Lane</t>
  </si>
  <si>
    <t>Arielle</t>
  </si>
  <si>
    <t>(919) 555-1096</t>
  </si>
  <si>
    <t>Carrboro</t>
  </si>
  <si>
    <t>595 Woods Walk Court</t>
  </si>
  <si>
    <t>Amae</t>
  </si>
  <si>
    <t>(828) 555-2312</t>
  </si>
  <si>
    <t>Asheville</t>
  </si>
  <si>
    <t>59 Mountain Brook Dr</t>
  </si>
  <si>
    <t>England</t>
  </si>
  <si>
    <t>(336) 555-1195</t>
  </si>
  <si>
    <t>Greensboro</t>
  </si>
  <si>
    <t>554 North Tremont Rd</t>
  </si>
  <si>
    <t>Baumgartner</t>
  </si>
  <si>
    <t>Bertha</t>
  </si>
  <si>
    <t>(919) 555-3558</t>
  </si>
  <si>
    <t>225 Heartley Drive</t>
  </si>
  <si>
    <t>Aquadro</t>
  </si>
  <si>
    <t>Sonya</t>
  </si>
  <si>
    <t>(910) 555-9202</t>
  </si>
  <si>
    <t>554 Daniels St</t>
  </si>
  <si>
    <t>(406) 555-6762</t>
  </si>
  <si>
    <t>MT</t>
  </si>
  <si>
    <t>Trout Creek</t>
  </si>
  <si>
    <t>65 Twenty Peak Gulch</t>
  </si>
  <si>
    <t>(406) 555-3868</t>
  </si>
  <si>
    <t>Kalispell</t>
  </si>
  <si>
    <t>229 7Th Street West</t>
  </si>
  <si>
    <t>Camara</t>
  </si>
  <si>
    <t>(601) 555-9105</t>
  </si>
  <si>
    <t>MS</t>
  </si>
  <si>
    <t>Natchez</t>
  </si>
  <si>
    <t>998 Main Street</t>
  </si>
  <si>
    <t>Chelsea</t>
  </si>
  <si>
    <t>(662) 555-8659</t>
  </si>
  <si>
    <t>Winona</t>
  </si>
  <si>
    <t>698 Westland Drive</t>
  </si>
  <si>
    <t>Harvey</t>
  </si>
  <si>
    <t>(314) 555-4388</t>
  </si>
  <si>
    <t>MO</t>
  </si>
  <si>
    <t>St Charles</t>
  </si>
  <si>
    <t>695 Meadowglen Ct</t>
  </si>
  <si>
    <t>Mila</t>
  </si>
  <si>
    <t>(314) 555-1000</t>
  </si>
  <si>
    <t>University City</t>
  </si>
  <si>
    <t>7252 Shaftesbury Ave</t>
  </si>
  <si>
    <t>Starr</t>
  </si>
  <si>
    <t>(314) 555-1545</t>
  </si>
  <si>
    <t>Saint Louis</t>
  </si>
  <si>
    <t>52947 Tangletree Rd</t>
  </si>
  <si>
    <t>Speck</t>
  </si>
  <si>
    <t>(417) 555-7819</t>
  </si>
  <si>
    <t>Fair Grove</t>
  </si>
  <si>
    <t>868 State Highway E</t>
  </si>
  <si>
    <t>(314) 555-1701</t>
  </si>
  <si>
    <t>895 Sudbury Drive</t>
  </si>
  <si>
    <t>Hauser</t>
  </si>
  <si>
    <t>(314) 555-7770</t>
  </si>
  <si>
    <t>St Louis</t>
  </si>
  <si>
    <t>6599 Ellenwood Ave</t>
  </si>
  <si>
    <t>Hannah</t>
  </si>
  <si>
    <t xml:space="preserve"> </t>
  </si>
  <si>
    <t>Lee's Summit</t>
  </si>
  <si>
    <t>699 NW Highcliffe Rd</t>
  </si>
  <si>
    <t>Albrecht</t>
  </si>
  <si>
    <t>(612) 555-4439</t>
  </si>
  <si>
    <t>MN</t>
  </si>
  <si>
    <t>Hopkins</t>
  </si>
  <si>
    <t>295 Oakwood Road</t>
  </si>
  <si>
    <t>Sweeney</t>
  </si>
  <si>
    <t>(612) 555-1592</t>
  </si>
  <si>
    <t>Minneapolis</t>
  </si>
  <si>
    <t>828 Garfield Ave S</t>
  </si>
  <si>
    <t>(612) 555-5514</t>
  </si>
  <si>
    <t>Bloomington</t>
  </si>
  <si>
    <t>8794 Lakeview Road</t>
  </si>
  <si>
    <t>Marsolek</t>
  </si>
  <si>
    <t>(218) 555-2617</t>
  </si>
  <si>
    <t>Bemidji</t>
  </si>
  <si>
    <t>98 29Th St NW</t>
  </si>
  <si>
    <t>Jamroz</t>
  </si>
  <si>
    <t>(952) 555-3361</t>
  </si>
  <si>
    <t>Shorewood</t>
  </si>
  <si>
    <t>4959 Regents Walk</t>
  </si>
  <si>
    <t>Haverkamp</t>
  </si>
  <si>
    <t>(612) 555-3349</t>
  </si>
  <si>
    <t>Edina</t>
  </si>
  <si>
    <t>7244 York Ave S</t>
  </si>
  <si>
    <t>Amy</t>
  </si>
  <si>
    <t>(218) 555-1370</t>
  </si>
  <si>
    <t>5295 Beltrani Ave NW</t>
  </si>
  <si>
    <t>(651) 555-7449</t>
  </si>
  <si>
    <t>White Bear Lake</t>
  </si>
  <si>
    <t>2649 Paul Place</t>
  </si>
  <si>
    <t>Folliard</t>
  </si>
  <si>
    <t>(507) 555-2519</t>
  </si>
  <si>
    <t>Plainview</t>
  </si>
  <si>
    <t>525 5St Avenue NW</t>
  </si>
  <si>
    <t>Devany</t>
  </si>
  <si>
    <t>(651) 555-1214</t>
  </si>
  <si>
    <t>North Oaks</t>
  </si>
  <si>
    <t>59 Oriole Lane</t>
  </si>
  <si>
    <t>Davis</t>
  </si>
  <si>
    <t>(612) 555-9864</t>
  </si>
  <si>
    <t>4955 Lakehill Circle</t>
  </si>
  <si>
    <t>Davila</t>
  </si>
  <si>
    <t>Randy</t>
  </si>
  <si>
    <t>(612) 555-8665</t>
  </si>
  <si>
    <t>6799 Southcrest Rd</t>
  </si>
  <si>
    <t>Davenport</t>
  </si>
  <si>
    <t>(763) 555-1725</t>
  </si>
  <si>
    <t>Crystal</t>
  </si>
  <si>
    <t>598 Quail Ave N</t>
  </si>
  <si>
    <t>Audrey</t>
  </si>
  <si>
    <t>(218) 555-5467</t>
  </si>
  <si>
    <t>East Grand Forks</t>
  </si>
  <si>
    <t>5759 5Th Avenue Ne</t>
  </si>
  <si>
    <t>(218) 555-3875</t>
  </si>
  <si>
    <t>Duluth</t>
  </si>
  <si>
    <t>426 W Owatonna St</t>
  </si>
  <si>
    <t>Neeley</t>
  </si>
  <si>
    <t>(651) 555-7050</t>
  </si>
  <si>
    <t>St. Paul</t>
  </si>
  <si>
    <t>5222 Osceola Avenue</t>
  </si>
  <si>
    <t>Matzen</t>
  </si>
  <si>
    <t>(906) 555-1560</t>
  </si>
  <si>
    <t>MI</t>
  </si>
  <si>
    <t>Marquette</t>
  </si>
  <si>
    <t>5995 Clark Street</t>
  </si>
  <si>
    <t>Walacavage</t>
  </si>
  <si>
    <t>(248) 555-1256</t>
  </si>
  <si>
    <t>2589 Fox Chase Road</t>
  </si>
  <si>
    <t>Theile</t>
  </si>
  <si>
    <t>(248) 555-3637</t>
  </si>
  <si>
    <t>Madison Heights</t>
  </si>
  <si>
    <t>2775 Barrington</t>
  </si>
  <si>
    <t>Osorio</t>
  </si>
  <si>
    <t>Paul</t>
  </si>
  <si>
    <t>(231) 555-2293</t>
  </si>
  <si>
    <t>Norton Shores</t>
  </si>
  <si>
    <t>5489 Davis Road</t>
  </si>
  <si>
    <t>Mc Cormick</t>
  </si>
  <si>
    <t>(517) 555-4534</t>
  </si>
  <si>
    <t>Lansing</t>
  </si>
  <si>
    <t>5969 Cartago Drive</t>
  </si>
  <si>
    <t>Found</t>
  </si>
  <si>
    <t>Mina</t>
  </si>
  <si>
    <t>(248) 555-1325</t>
  </si>
  <si>
    <t>Bloomfield Hills</t>
  </si>
  <si>
    <t>485 Wishbone Drive</t>
  </si>
  <si>
    <t>Defazio</t>
  </si>
  <si>
    <t>(248) 555-5233</t>
  </si>
  <si>
    <t>5879 Vinsetta Court</t>
  </si>
  <si>
    <t>Cullen</t>
  </si>
  <si>
    <t>(734) 555-9808</t>
  </si>
  <si>
    <t>Ann Arbor</t>
  </si>
  <si>
    <t>2752 Danbury Lane</t>
  </si>
  <si>
    <t>Sophorn</t>
  </si>
  <si>
    <t>(313) 555-6798</t>
  </si>
  <si>
    <t>Grosse Pointe Wood</t>
  </si>
  <si>
    <t>5997 Lochmoor</t>
  </si>
  <si>
    <t>Wilhelmi</t>
  </si>
  <si>
    <t>5465 Wisteria</t>
  </si>
  <si>
    <t>(248) 555-1396</t>
  </si>
  <si>
    <t>Beverly Hills</t>
  </si>
  <si>
    <t>29459 Ronsdale</t>
  </si>
  <si>
    <t>Lenona</t>
  </si>
  <si>
    <t>(248) 555-8628</t>
  </si>
  <si>
    <t>Ferndale</t>
  </si>
  <si>
    <t>5557 Pearson Street</t>
  </si>
  <si>
    <t>Yin</t>
  </si>
  <si>
    <t>Charlie</t>
  </si>
  <si>
    <t>(207) 555-2085</t>
  </si>
  <si>
    <t>ME</t>
  </si>
  <si>
    <t>Sanford</t>
  </si>
  <si>
    <t>465 School Street</t>
  </si>
  <si>
    <t>(207) 555-6215</t>
  </si>
  <si>
    <t>Falmouth</t>
  </si>
  <si>
    <t>55 Tidewater Cove</t>
  </si>
  <si>
    <t>(207) 555-4909</t>
  </si>
  <si>
    <t>Dresden</t>
  </si>
  <si>
    <t>P.O. Box 585</t>
  </si>
  <si>
    <t>(207) 555-6930</t>
  </si>
  <si>
    <t>55 George Street</t>
  </si>
  <si>
    <t>(207) 555-1471</t>
  </si>
  <si>
    <t>Whitefield</t>
  </si>
  <si>
    <t>57 Heath Road</t>
  </si>
  <si>
    <t>Weaver</t>
  </si>
  <si>
    <t>(207) 555-3056</t>
  </si>
  <si>
    <t>China Village</t>
  </si>
  <si>
    <t>P.O. Box 6288</t>
  </si>
  <si>
    <t>Walton</t>
  </si>
  <si>
    <t>(207) 555-3648</t>
  </si>
  <si>
    <t>Scarborough</t>
  </si>
  <si>
    <t>9 Gunstock Road</t>
  </si>
  <si>
    <t>Walker</t>
  </si>
  <si>
    <t>(207) 555-7387</t>
  </si>
  <si>
    <t>Hampden</t>
  </si>
  <si>
    <t>7 Stoney Brook Road</t>
  </si>
  <si>
    <t>(207) 555-8871</t>
  </si>
  <si>
    <t>Cape Elizabeth</t>
  </si>
  <si>
    <t>49 Ocean House Dr</t>
  </si>
  <si>
    <t>Steinhoff</t>
  </si>
  <si>
    <t>(207) 555-7087</t>
  </si>
  <si>
    <t>Montville</t>
  </si>
  <si>
    <t>Rr 2 Box 959</t>
  </si>
  <si>
    <t>(207) 555-3383</t>
  </si>
  <si>
    <t>Paris</t>
  </si>
  <si>
    <t>P.O. Box 92</t>
  </si>
  <si>
    <t>South</t>
  </si>
  <si>
    <t>(207) 555-7810</t>
  </si>
  <si>
    <t>485 East Oxford Road</t>
  </si>
  <si>
    <t>(207) 555-1465</t>
  </si>
  <si>
    <t>Rockport</t>
  </si>
  <si>
    <t>9 Calderwood Lane</t>
  </si>
  <si>
    <t>(207) 555-1291</t>
  </si>
  <si>
    <t>Readfield</t>
  </si>
  <si>
    <t>P.O. Box 257</t>
  </si>
  <si>
    <t>(207) 555-1404</t>
  </si>
  <si>
    <t>Yarmouth</t>
  </si>
  <si>
    <t>59 Stonington Court</t>
  </si>
  <si>
    <t>Schnell</t>
  </si>
  <si>
    <t>(207) 555-1251</t>
  </si>
  <si>
    <t>Brunswick</t>
  </si>
  <si>
    <t>48 Columbia Avenue</t>
  </si>
  <si>
    <t>(207) 555-2844</t>
  </si>
  <si>
    <t>North Berwick</t>
  </si>
  <si>
    <t>P.O. Box 725</t>
  </si>
  <si>
    <t>(207) 555-1316</t>
  </si>
  <si>
    <t>Bangor</t>
  </si>
  <si>
    <t>95 West Broadway</t>
  </si>
  <si>
    <t>Alison</t>
  </si>
  <si>
    <t>(207) 555-3974</t>
  </si>
  <si>
    <t>Kennebunk</t>
  </si>
  <si>
    <t>6 Christopher Road</t>
  </si>
  <si>
    <t>Norton</t>
  </si>
  <si>
    <t>(207) 555-5108</t>
  </si>
  <si>
    <t>7 Fox Run Road</t>
  </si>
  <si>
    <t>Morin</t>
  </si>
  <si>
    <t>(207) 555-5462</t>
  </si>
  <si>
    <t>Monhegan Island</t>
  </si>
  <si>
    <t>Tribler Road</t>
  </si>
  <si>
    <t>(207) 555-6688</t>
  </si>
  <si>
    <t>Springvale</t>
  </si>
  <si>
    <t>P.O. Box 485</t>
  </si>
  <si>
    <t>Monzo</t>
  </si>
  <si>
    <t>(207) 555-6521</t>
  </si>
  <si>
    <t>92 Baird Avenue</t>
  </si>
  <si>
    <t>Merrill</t>
  </si>
  <si>
    <t>(207) 555-9898</t>
  </si>
  <si>
    <t>Boothbay Harbor</t>
  </si>
  <si>
    <t>6 Bay Street</t>
  </si>
  <si>
    <t>Mensah</t>
  </si>
  <si>
    <t>Don</t>
  </si>
  <si>
    <t>(207) 555-5538</t>
  </si>
  <si>
    <t>Lamoine</t>
  </si>
  <si>
    <t>598 Shore Road</t>
  </si>
  <si>
    <t>(207) 555-2868</t>
  </si>
  <si>
    <t>6 Manor Way</t>
  </si>
  <si>
    <t>Lo</t>
  </si>
  <si>
    <t>(207) 555-2425</t>
  </si>
  <si>
    <t>Mount Desert</t>
  </si>
  <si>
    <t>P O  Box 798</t>
  </si>
  <si>
    <t>Leclair</t>
  </si>
  <si>
    <t>(207) 555-1776</t>
  </si>
  <si>
    <t>North Yarmouth</t>
  </si>
  <si>
    <t>5949 Sligo Road</t>
  </si>
  <si>
    <t>(207) 555-1624</t>
  </si>
  <si>
    <t>Long Island</t>
  </si>
  <si>
    <t>78 Fern Avenue</t>
  </si>
  <si>
    <t>Kerr</t>
  </si>
  <si>
    <t>(207) 555-4541</t>
  </si>
  <si>
    <t>2 March Street</t>
  </si>
  <si>
    <t>Kirkley</t>
  </si>
  <si>
    <t>(207) 555-1255</t>
  </si>
  <si>
    <t>7 Westfield Road</t>
  </si>
  <si>
    <t>(207) 555-8771</t>
  </si>
  <si>
    <t>Damariscotta</t>
  </si>
  <si>
    <t>Rr 5  Box 5992</t>
  </si>
  <si>
    <t>Laurel</t>
  </si>
  <si>
    <t>(207) 555-5257</t>
  </si>
  <si>
    <t>Eddington</t>
  </si>
  <si>
    <t>569 Clewleyville Dr</t>
  </si>
  <si>
    <t>(207) 555-5760</t>
  </si>
  <si>
    <t>Dover Foxcroft</t>
  </si>
  <si>
    <t>55 Mayo St</t>
  </si>
  <si>
    <t>(207) 555-6042</t>
  </si>
  <si>
    <t>Northport</t>
  </si>
  <si>
    <t>298 Bluff Road</t>
  </si>
  <si>
    <t>Good</t>
  </si>
  <si>
    <t>(734) 555-7201</t>
  </si>
  <si>
    <t>4752 Whitman Cr</t>
  </si>
  <si>
    <t>(207) 555-8672</t>
  </si>
  <si>
    <t>Cumberland</t>
  </si>
  <si>
    <t>5 Valhalla Road</t>
  </si>
  <si>
    <t>Kirsten</t>
  </si>
  <si>
    <t>(207) 555-7560</t>
  </si>
  <si>
    <t>Freeport</t>
  </si>
  <si>
    <t>44 Pine Street</t>
  </si>
  <si>
    <t>Fraser</t>
  </si>
  <si>
    <t>Hugo</t>
  </si>
  <si>
    <t>(207) 555-1696</t>
  </si>
  <si>
    <t>South Paris</t>
  </si>
  <si>
    <t>628 Buckfield Dr</t>
  </si>
  <si>
    <t>Fein</t>
  </si>
  <si>
    <t>(207) 555-9878</t>
  </si>
  <si>
    <t>49 Presnell Street</t>
  </si>
  <si>
    <t>Farrell</t>
  </si>
  <si>
    <t>(207) 555-3294</t>
  </si>
  <si>
    <t>52 Benson Street</t>
  </si>
  <si>
    <t>Duckworth</t>
  </si>
  <si>
    <t>(207) 555-7480</t>
  </si>
  <si>
    <t>Livermore</t>
  </si>
  <si>
    <t>85 South Road</t>
  </si>
  <si>
    <t>Crosby</t>
  </si>
  <si>
    <t>(207) 555-2748</t>
  </si>
  <si>
    <t>Box 58</t>
  </si>
  <si>
    <t>Conlon</t>
  </si>
  <si>
    <t>Johanna</t>
  </si>
  <si>
    <t>(207) 555-2337</t>
  </si>
  <si>
    <t>259 Cole Road</t>
  </si>
  <si>
    <t>(207) 555-1279</t>
  </si>
  <si>
    <t>92 Us Route 5</t>
  </si>
  <si>
    <t>(207) 555-7582</t>
  </si>
  <si>
    <t>Newcastle</t>
  </si>
  <si>
    <t>98 Academy Hill Road</t>
  </si>
  <si>
    <t>(207) 555-5015</t>
  </si>
  <si>
    <t>Morrill</t>
  </si>
  <si>
    <t>South Main Street</t>
  </si>
  <si>
    <t>Casey</t>
  </si>
  <si>
    <t>(207) 555-8862</t>
  </si>
  <si>
    <t>Westbrook</t>
  </si>
  <si>
    <t>599 Mechanic Street</t>
  </si>
  <si>
    <t>Bagley</t>
  </si>
  <si>
    <t>(207) 555-7641</t>
  </si>
  <si>
    <t>57 Falmouth Road</t>
  </si>
  <si>
    <t>(207) 555-2068</t>
  </si>
  <si>
    <t>6 Country Club Dr</t>
  </si>
  <si>
    <t>(207) 555-9336</t>
  </si>
  <si>
    <t>South Berwick</t>
  </si>
  <si>
    <t>2 Great Works Drive</t>
  </si>
  <si>
    <t>Lord</t>
  </si>
  <si>
    <t>(301) 555-1336</t>
  </si>
  <si>
    <t>MD</t>
  </si>
  <si>
    <t>Silver Spring</t>
  </si>
  <si>
    <t>998 Rosemere Avenue</t>
  </si>
  <si>
    <t>Jenna</t>
  </si>
  <si>
    <t>(301) 555-5895</t>
  </si>
  <si>
    <t>Bethesda</t>
  </si>
  <si>
    <t>7697 Maryknoll Ave</t>
  </si>
  <si>
    <t>Mary-Elizabeth</t>
  </si>
  <si>
    <t>(410) 555-2420</t>
  </si>
  <si>
    <t>Crownsville</t>
  </si>
  <si>
    <t>857 Vine Street</t>
  </si>
  <si>
    <t>(301) 555-9656</t>
  </si>
  <si>
    <t>596 N Brook Lane</t>
  </si>
  <si>
    <t>Rabin</t>
  </si>
  <si>
    <t>(301) 555-3681</t>
  </si>
  <si>
    <t>Rockville</t>
  </si>
  <si>
    <t>252 Pender Place</t>
  </si>
  <si>
    <t>Patel</t>
  </si>
  <si>
    <t>(410) 555-9908</t>
  </si>
  <si>
    <t>Arnold</t>
  </si>
  <si>
    <t>56 Tall Tree Trail</t>
  </si>
  <si>
    <t>Mulligan</t>
  </si>
  <si>
    <t>(410) 555-6789</t>
  </si>
  <si>
    <t>45 Poplar Point Dr</t>
  </si>
  <si>
    <t>(301) 555-6576</t>
  </si>
  <si>
    <t>Kensington</t>
  </si>
  <si>
    <t>659 Farragut Avenue</t>
  </si>
  <si>
    <t>Marusich</t>
  </si>
  <si>
    <t>6292 Carnegie Rd</t>
  </si>
  <si>
    <t>Lefkowitz</t>
  </si>
  <si>
    <t>(301) 555-2556</t>
  </si>
  <si>
    <t>5799 Priscilla Drive</t>
  </si>
  <si>
    <t>(301) 555-1245</t>
  </si>
  <si>
    <t>2 Lee Court</t>
  </si>
  <si>
    <t>(301) 555-1240</t>
  </si>
  <si>
    <t>4999 Somerset Road</t>
  </si>
  <si>
    <t>Harmon</t>
  </si>
  <si>
    <t>(410) 555-1455</t>
  </si>
  <si>
    <t>792 South Morris St</t>
  </si>
  <si>
    <t>(301) 555-3728</t>
  </si>
  <si>
    <t>Damascus</t>
  </si>
  <si>
    <t>55955Bethesda Church</t>
  </si>
  <si>
    <t>Angelique</t>
  </si>
  <si>
    <t>(410) 555-1072</t>
  </si>
  <si>
    <t>Baltimore</t>
  </si>
  <si>
    <t>6555 Benhurst Road</t>
  </si>
  <si>
    <t>Sabrina</t>
  </si>
  <si>
    <t>(301) 555-7254</t>
  </si>
  <si>
    <t>North Potomac</t>
  </si>
  <si>
    <t>5529 Chinaberry St</t>
  </si>
  <si>
    <t>Drouin</t>
  </si>
  <si>
    <t>5 Monroe Field Ct</t>
  </si>
  <si>
    <t>Doherty</t>
  </si>
  <si>
    <t>(301) 555-6643</t>
  </si>
  <si>
    <t>495 Bexhill Place</t>
  </si>
  <si>
    <t>Ariane</t>
  </si>
  <si>
    <t>(410) 555-4170</t>
  </si>
  <si>
    <t>2455 Bachman Valley</t>
  </si>
  <si>
    <t>Ann</t>
  </si>
  <si>
    <t>(410) 555-1424</t>
  </si>
  <si>
    <t>5758 Ridgedale Road</t>
  </si>
  <si>
    <t>Jack</t>
  </si>
  <si>
    <t>556 Elm Grove Cir</t>
  </si>
  <si>
    <t>Bambrick</t>
  </si>
  <si>
    <t>Andy</t>
  </si>
  <si>
    <t>(301) 555-9552</t>
  </si>
  <si>
    <t>Germantown</t>
  </si>
  <si>
    <t>52925 Alderleaf Rd</t>
  </si>
  <si>
    <t>7296 Oak Haven Cir</t>
  </si>
  <si>
    <t>(301) 555-3031</t>
  </si>
  <si>
    <t>Chevy Chase</t>
  </si>
  <si>
    <t>799 Chevy Chase Lk</t>
  </si>
  <si>
    <t>Chabalowski</t>
  </si>
  <si>
    <t>(302) 555-2214</t>
  </si>
  <si>
    <t>5496 Fairland Park</t>
  </si>
  <si>
    <t>Shibani</t>
  </si>
  <si>
    <t>(301) 555-9236</t>
  </si>
  <si>
    <t>8999 Sudbury Road</t>
  </si>
  <si>
    <t>Poulomi</t>
  </si>
  <si>
    <t>(413) 555-3604</t>
  </si>
  <si>
    <t>MA</t>
  </si>
  <si>
    <t>Granby</t>
  </si>
  <si>
    <t>568 Batchelor Street</t>
  </si>
  <si>
    <t>Leah</t>
  </si>
  <si>
    <t>(413) 555-4312</t>
  </si>
  <si>
    <t>Longmeadow</t>
  </si>
  <si>
    <t>99 Wenonah Road</t>
  </si>
  <si>
    <t>Woolley</t>
  </si>
  <si>
    <t>(508) 555-7296</t>
  </si>
  <si>
    <t>Mattapoisett</t>
  </si>
  <si>
    <t>6 Meadow Lane</t>
  </si>
  <si>
    <t>Woerdeman</t>
  </si>
  <si>
    <t>(413) 555-5061</t>
  </si>
  <si>
    <t>Whately</t>
  </si>
  <si>
    <t>68 State Road</t>
  </si>
  <si>
    <t>Winnington</t>
  </si>
  <si>
    <t>Acton</t>
  </si>
  <si>
    <t>5 Billings Street</t>
  </si>
  <si>
    <t>Wimpelberg</t>
  </si>
  <si>
    <t>(508) 555-7191</t>
  </si>
  <si>
    <t>West Falmouth</t>
  </si>
  <si>
    <t>559 Colonial Way</t>
  </si>
  <si>
    <t>(781) 555-2566</t>
  </si>
  <si>
    <t>Lexington</t>
  </si>
  <si>
    <t>558 Burlington St</t>
  </si>
  <si>
    <t>(413) 555-1242</t>
  </si>
  <si>
    <t>Southampton</t>
  </si>
  <si>
    <t>264 College Highway</t>
  </si>
  <si>
    <t>(413) 555-9279</t>
  </si>
  <si>
    <t>Florence</t>
  </si>
  <si>
    <t>6 Lilly Street</t>
  </si>
  <si>
    <t>Webb</t>
  </si>
  <si>
    <t>(413) 555-1572</t>
  </si>
  <si>
    <t>25 Lafayette St</t>
  </si>
  <si>
    <t>Watkins</t>
  </si>
  <si>
    <t>(978) 555-2222</t>
  </si>
  <si>
    <t>222 Shadyside Avenue</t>
  </si>
  <si>
    <t>Wasiak-Rakowska</t>
  </si>
  <si>
    <t>South Hadley</t>
  </si>
  <si>
    <t>9 Baker St</t>
  </si>
  <si>
    <t>(508) 555-1649</t>
  </si>
  <si>
    <t>Framingham</t>
  </si>
  <si>
    <t>25 Pitt Road</t>
  </si>
  <si>
    <t>Lana</t>
  </si>
  <si>
    <t>(413) 555-1297</t>
  </si>
  <si>
    <t>Wilbraham</t>
  </si>
  <si>
    <t>58 Scenic Drive</t>
  </si>
  <si>
    <t>(413) 555-2972</t>
  </si>
  <si>
    <t>Amherst</t>
  </si>
  <si>
    <t>59 Cottage Street #2</t>
  </si>
  <si>
    <t>(413) 555-9665</t>
  </si>
  <si>
    <t>Holyoke</t>
  </si>
  <si>
    <t>5 Saint Kolbe Drive</t>
  </si>
  <si>
    <t>Vilbon</t>
  </si>
  <si>
    <t>(413) 555-5093</t>
  </si>
  <si>
    <t>256 College Highway</t>
  </si>
  <si>
    <t>Vick</t>
  </si>
  <si>
    <t>(781) 555-1899</t>
  </si>
  <si>
    <t>Norwell</t>
  </si>
  <si>
    <t>569 Mount Blue St</t>
  </si>
  <si>
    <t>Megan</t>
  </si>
  <si>
    <t>Heath</t>
  </si>
  <si>
    <t>4 East Brook Drive</t>
  </si>
  <si>
    <t>(413) 555-7637</t>
  </si>
  <si>
    <t>Pittsfield</t>
  </si>
  <si>
    <t>79 Backman Avenue</t>
  </si>
  <si>
    <t>Vearling</t>
  </si>
  <si>
    <t>(617) 555-3568</t>
  </si>
  <si>
    <t>Cambridge</t>
  </si>
  <si>
    <t>56 Seagrave Road</t>
  </si>
  <si>
    <t>Valcourt</t>
  </si>
  <si>
    <t>(413) 555-1380</t>
  </si>
  <si>
    <t>645 Williams Street</t>
  </si>
  <si>
    <t>Tuffour</t>
  </si>
  <si>
    <t>(413) 555-7552</t>
  </si>
  <si>
    <t>Agawam</t>
  </si>
  <si>
    <t>6 Silver Lake Rd</t>
  </si>
  <si>
    <t>Trzop</t>
  </si>
  <si>
    <t>(413) 555-5429</t>
  </si>
  <si>
    <t>Feeding Hills</t>
  </si>
  <si>
    <t>55 Beech Hill Road</t>
  </si>
  <si>
    <t>Kristin</t>
  </si>
  <si>
    <t>(413) 555-1423</t>
  </si>
  <si>
    <t>Shelburne Falls</t>
  </si>
  <si>
    <t>77 Elmer Corner Dr</t>
  </si>
  <si>
    <t>Tokito</t>
  </si>
  <si>
    <t>(508) 555-1242</t>
  </si>
  <si>
    <t>75 Old Knoll Road</t>
  </si>
  <si>
    <t>(413) 555-4363</t>
  </si>
  <si>
    <t>Chicopee</t>
  </si>
  <si>
    <t>76 Irene Street</t>
  </si>
  <si>
    <t>26 San Souci Drive</t>
  </si>
  <si>
    <t>(413) 555-6621</t>
  </si>
  <si>
    <t>598 Riverboat Vil Dr</t>
  </si>
  <si>
    <t>(413) 555-1936</t>
  </si>
  <si>
    <t>P.O. Box 45</t>
  </si>
  <si>
    <t>Tallman</t>
  </si>
  <si>
    <t>(413) 555-3441</t>
  </si>
  <si>
    <t>689 Stafford Hill Dr</t>
  </si>
  <si>
    <t>(413) 555-7408</t>
  </si>
  <si>
    <t>297 Nottingham St</t>
  </si>
  <si>
    <t>Szewczyk</t>
  </si>
  <si>
    <t>(508) 555-6868</t>
  </si>
  <si>
    <t>Lakeville</t>
  </si>
  <si>
    <t>45 S Kingman Street</t>
  </si>
  <si>
    <t>(508) 555-9354</t>
  </si>
  <si>
    <t>Westborough</t>
  </si>
  <si>
    <t>6 Kay Street</t>
  </si>
  <si>
    <t>Sunderland</t>
  </si>
  <si>
    <t>Liv</t>
  </si>
  <si>
    <t>(413) 555-1456</t>
  </si>
  <si>
    <t>Ware</t>
  </si>
  <si>
    <t>9 Crescent Street</t>
  </si>
  <si>
    <t>Marija</t>
  </si>
  <si>
    <t>(413) 555-6894</t>
  </si>
  <si>
    <t>542 Colonial Village</t>
  </si>
  <si>
    <t>Deanna</t>
  </si>
  <si>
    <t>(413) 555-2488</t>
  </si>
  <si>
    <t>74 Pleasant Street</t>
  </si>
  <si>
    <t>Stutz</t>
  </si>
  <si>
    <t>(215) 555-1199</t>
  </si>
  <si>
    <t>59 Meadow Street #2</t>
  </si>
  <si>
    <t>Strazzero-Wild</t>
  </si>
  <si>
    <t>(413) 555-4212</t>
  </si>
  <si>
    <t>Williamsburg</t>
  </si>
  <si>
    <t>594 South Street</t>
  </si>
  <si>
    <t>Sylvia</t>
  </si>
  <si>
    <t>(413) 555-4751</t>
  </si>
  <si>
    <t>P O Box 76</t>
  </si>
  <si>
    <t>Enid</t>
  </si>
  <si>
    <t>(413) 555-7603</t>
  </si>
  <si>
    <t>Bernardston</t>
  </si>
  <si>
    <t>28 Purple Meadow Dr</t>
  </si>
  <si>
    <t>Maryanne</t>
  </si>
  <si>
    <t>(617) 555-4335</t>
  </si>
  <si>
    <t>East Boston</t>
  </si>
  <si>
    <t>298 Lexington Street</t>
  </si>
  <si>
    <t>(413) 555-1524</t>
  </si>
  <si>
    <t>486 Maple Road</t>
  </si>
  <si>
    <t>Deborah</t>
  </si>
  <si>
    <t>(781) 555-2900</t>
  </si>
  <si>
    <t>5 Carville Avenue</t>
  </si>
  <si>
    <t>(413) 555-1810</t>
  </si>
  <si>
    <t>4 Hulst Road</t>
  </si>
  <si>
    <t>Stapleton</t>
  </si>
  <si>
    <t>(413) 555-3328</t>
  </si>
  <si>
    <t>5 Mayflower Road</t>
  </si>
  <si>
    <t>Stabilo</t>
  </si>
  <si>
    <t>(508) 555-3540</t>
  </si>
  <si>
    <t>Fiskdale</t>
  </si>
  <si>
    <t>258 Cedar Street</t>
  </si>
  <si>
    <t>(413) 555-2572</t>
  </si>
  <si>
    <t>Ludlow</t>
  </si>
  <si>
    <t>245 Elizabeth Drive</t>
  </si>
  <si>
    <t>Spenelli</t>
  </si>
  <si>
    <t>(978) 555-9504</t>
  </si>
  <si>
    <t>Fitchburg</t>
  </si>
  <si>
    <t>45 Water Street</t>
  </si>
  <si>
    <t>(617) 555-3975</t>
  </si>
  <si>
    <t>Belmont</t>
  </si>
  <si>
    <t>46 Pleasant Street</t>
  </si>
  <si>
    <t>Spees</t>
  </si>
  <si>
    <t>(413) 555-3238</t>
  </si>
  <si>
    <t>226 Chestnut Street</t>
  </si>
  <si>
    <t>(413) 555-1173</t>
  </si>
  <si>
    <t>5255 Dwight Street</t>
  </si>
  <si>
    <t>Snoeyenbos</t>
  </si>
  <si>
    <t>(413) 555-9880</t>
  </si>
  <si>
    <t>5 Rita Circle</t>
  </si>
  <si>
    <t>Spaska</t>
  </si>
  <si>
    <t>(617) 555-5271</t>
  </si>
  <si>
    <t>Boston</t>
  </si>
  <si>
    <t>85 B 5th Ave</t>
  </si>
  <si>
    <t>(413) 555-1614</t>
  </si>
  <si>
    <t>98 College St</t>
  </si>
  <si>
    <t>Slosek, Jr.</t>
  </si>
  <si>
    <t>Piwai</t>
  </si>
  <si>
    <t>(978) 555-3705</t>
  </si>
  <si>
    <t>North Chelmsford</t>
  </si>
  <si>
    <t>Adams Street</t>
  </si>
  <si>
    <t>(978) 555-5698</t>
  </si>
  <si>
    <t>6 Echo Lane</t>
  </si>
  <si>
    <t>(508) 555-2516</t>
  </si>
  <si>
    <t>South Dartmouth</t>
  </si>
  <si>
    <t>574 Rock O Dundee Dr</t>
  </si>
  <si>
    <t>Scott</t>
  </si>
  <si>
    <t>(413) 555-4280</t>
  </si>
  <si>
    <t>45 W Summit St</t>
  </si>
  <si>
    <t>Melanie</t>
  </si>
  <si>
    <t>(413) 555-9511</t>
  </si>
  <si>
    <t>Belchertown</t>
  </si>
  <si>
    <t>9 North Main Street</t>
  </si>
  <si>
    <t>Scanlon</t>
  </si>
  <si>
    <t>Sadowski</t>
  </si>
  <si>
    <t>Northampton</t>
  </si>
  <si>
    <t>7B Hawley St</t>
  </si>
  <si>
    <t>Rutenbeck</t>
  </si>
  <si>
    <t>(413) 555-4600</t>
  </si>
  <si>
    <t>79 Corcoran Blvd</t>
  </si>
  <si>
    <t>Russo</t>
  </si>
  <si>
    <t>So Hadley</t>
  </si>
  <si>
    <t>426 Blanchard Studt</t>
  </si>
  <si>
    <t>Rusiecki</t>
  </si>
  <si>
    <t>(978) 555-3142</t>
  </si>
  <si>
    <t>Sudbury</t>
  </si>
  <si>
    <t>8 Maynard Farm Road</t>
  </si>
  <si>
    <t>Rosenberg</t>
  </si>
  <si>
    <t>(413) 555-1921</t>
  </si>
  <si>
    <t>59 Tyler Place</t>
  </si>
  <si>
    <t>Diane</t>
  </si>
  <si>
    <t>(413) 555-1335</t>
  </si>
  <si>
    <t>295 Bridge Street</t>
  </si>
  <si>
    <t>Robbins</t>
  </si>
  <si>
    <t>(413) 555-1131</t>
  </si>
  <si>
    <t>22 Riverboat Village</t>
  </si>
  <si>
    <t>Ashanta</t>
  </si>
  <si>
    <t>(413) 555-5780</t>
  </si>
  <si>
    <t>75 5/2 Amherst Dr</t>
  </si>
  <si>
    <t>Rice</t>
  </si>
  <si>
    <t>(413) 555-5421</t>
  </si>
  <si>
    <t>Montgomery</t>
  </si>
  <si>
    <t>572 Pitcher Street</t>
  </si>
  <si>
    <t>Resnick</t>
  </si>
  <si>
    <t>New Bedford</t>
  </si>
  <si>
    <t>525 Ashley Blvd</t>
  </si>
  <si>
    <t>Reilly</t>
  </si>
  <si>
    <t>(508) 555-3289</t>
  </si>
  <si>
    <t>Wayland</t>
  </si>
  <si>
    <t>52 Shawmut Avenue</t>
  </si>
  <si>
    <t>Toyin</t>
  </si>
  <si>
    <t>(781) 555-9500</t>
  </si>
  <si>
    <t>Hanscum Afb</t>
  </si>
  <si>
    <t>59 Nellis Terrace</t>
  </si>
  <si>
    <t>(413) 555-9074</t>
  </si>
  <si>
    <t>85 Fairway Drive</t>
  </si>
  <si>
    <t>Ananda</t>
  </si>
  <si>
    <t>(413) 555-6453</t>
  </si>
  <si>
    <t>56 South Road</t>
  </si>
  <si>
    <t>Pineo</t>
  </si>
  <si>
    <t>(781) 555-5708</t>
  </si>
  <si>
    <t>Malden</t>
  </si>
  <si>
    <t>57 Montrose Street</t>
  </si>
  <si>
    <t>Pina</t>
  </si>
  <si>
    <t>(617) 555-2190</t>
  </si>
  <si>
    <t>Newton</t>
  </si>
  <si>
    <t>55 Selwyn Dr</t>
  </si>
  <si>
    <t>Pierce</t>
  </si>
  <si>
    <t>(508) 555-2219</t>
  </si>
  <si>
    <t>Natick</t>
  </si>
  <si>
    <t>52 Washington Avenue</t>
  </si>
  <si>
    <t>Perkins</t>
  </si>
  <si>
    <t>(508) 555-5803</t>
  </si>
  <si>
    <t>Worcester</t>
  </si>
  <si>
    <t>88 May Street</t>
  </si>
  <si>
    <t>(413) 555-1467</t>
  </si>
  <si>
    <t>9 College Street</t>
  </si>
  <si>
    <t>Parker-Myers</t>
  </si>
  <si>
    <t>(978) 555-6723</t>
  </si>
  <si>
    <t>Ashburnham</t>
  </si>
  <si>
    <t>26 South Pleasant St</t>
  </si>
  <si>
    <t>(413) 555-1318</t>
  </si>
  <si>
    <t>West Springfield</t>
  </si>
  <si>
    <t>292 Morgan Road</t>
  </si>
  <si>
    <t>(413) 555-1259</t>
  </si>
  <si>
    <t>24 Alpine Drive</t>
  </si>
  <si>
    <t>(413) 555-2359</t>
  </si>
  <si>
    <t>575 Glendale Road</t>
  </si>
  <si>
    <t>Panaia</t>
  </si>
  <si>
    <t>(508) 555-3393</t>
  </si>
  <si>
    <t>Sandwich</t>
  </si>
  <si>
    <t>P.O. Box 5277</t>
  </si>
  <si>
    <t>Carrie</t>
  </si>
  <si>
    <t>(413) 555-5324</t>
  </si>
  <si>
    <t>525 Harvard Street</t>
  </si>
  <si>
    <t>Alhim</t>
  </si>
  <si>
    <t>(413) 555-1667</t>
  </si>
  <si>
    <t>596 Jacob Street</t>
  </si>
  <si>
    <t>Larissa</t>
  </si>
  <si>
    <t>(978) 555-3472</t>
  </si>
  <si>
    <t>Peabody</t>
  </si>
  <si>
    <t>2 Rainbow Road</t>
  </si>
  <si>
    <t>Olincy</t>
  </si>
  <si>
    <t>(508) 555-2169</t>
  </si>
  <si>
    <t>Mashpee</t>
  </si>
  <si>
    <t>45 Vista Circle</t>
  </si>
  <si>
    <t>Ofori</t>
  </si>
  <si>
    <t>(530) 555-2587</t>
  </si>
  <si>
    <t>65 East Pleasant St</t>
  </si>
  <si>
    <t>O'Connor</t>
  </si>
  <si>
    <t>56 Hadley St #5</t>
  </si>
  <si>
    <t>O'Brien</t>
  </si>
  <si>
    <t>(413) 555-1872</t>
  </si>
  <si>
    <t>89 Chapin Street</t>
  </si>
  <si>
    <t>Nystrom</t>
  </si>
  <si>
    <t>(978) 555-1349</t>
  </si>
  <si>
    <t>56 Lindsay Pond Dr</t>
  </si>
  <si>
    <t>(413) 555-1673</t>
  </si>
  <si>
    <t>North Adams</t>
  </si>
  <si>
    <t>565 Eagle Street</t>
  </si>
  <si>
    <t>Norsigian</t>
  </si>
  <si>
    <t>(508) 555-3842</t>
  </si>
  <si>
    <t>Jefferson</t>
  </si>
  <si>
    <t>68 Heather Circle</t>
  </si>
  <si>
    <t>Brigid</t>
  </si>
  <si>
    <t>(413) 555-2512</t>
  </si>
  <si>
    <t>East Longmeadow</t>
  </si>
  <si>
    <t>82 Scantic Drive</t>
  </si>
  <si>
    <t>Nguyen</t>
  </si>
  <si>
    <t>(508) 555-1973</t>
  </si>
  <si>
    <t>44 Midland Street</t>
  </si>
  <si>
    <t>(781) 555-6285</t>
  </si>
  <si>
    <t>64 Gleason Road</t>
  </si>
  <si>
    <t>25 Silver St</t>
  </si>
  <si>
    <t>Neff</t>
  </si>
  <si>
    <t>(617) 555-5255</t>
  </si>
  <si>
    <t>Brookline</t>
  </si>
  <si>
    <t>8 Auburn Court</t>
  </si>
  <si>
    <t>Sally</t>
  </si>
  <si>
    <t>(413) 555-1906</t>
  </si>
  <si>
    <t>5 Jewett Lane</t>
  </si>
  <si>
    <t>(413) 555-2838</t>
  </si>
  <si>
    <t>29 Hillside Avenue</t>
  </si>
  <si>
    <t>Muller</t>
  </si>
  <si>
    <t>(413) 555-4895</t>
  </si>
  <si>
    <t>22 Overlook Drive</t>
  </si>
  <si>
    <t>Morse</t>
  </si>
  <si>
    <t>P.O. Box 2889</t>
  </si>
  <si>
    <t>(413) 555-5388</t>
  </si>
  <si>
    <t>Easthampton</t>
  </si>
  <si>
    <t>55 Ashley Circle</t>
  </si>
  <si>
    <t>(617) 555-6457</t>
  </si>
  <si>
    <t>Dorchester</t>
  </si>
  <si>
    <t>Buttonwood St</t>
  </si>
  <si>
    <t>Moreira</t>
  </si>
  <si>
    <t>(508) 555-1373</t>
  </si>
  <si>
    <t>Dudley</t>
  </si>
  <si>
    <t>2 Greenwood Avenue</t>
  </si>
  <si>
    <t>(413) 555-3632</t>
  </si>
  <si>
    <t>542 Lyman Street</t>
  </si>
  <si>
    <t>Mitskaviets</t>
  </si>
  <si>
    <t>56 Sycamore Knolls</t>
  </si>
  <si>
    <t>(617) 555-4333</t>
  </si>
  <si>
    <t>So Haley</t>
  </si>
  <si>
    <t>5925 Blancard Stu Ct</t>
  </si>
  <si>
    <t>Kari</t>
  </si>
  <si>
    <t>P.O. Box 5565</t>
  </si>
  <si>
    <t>Mercure</t>
  </si>
  <si>
    <t>(617) 555-7308</t>
  </si>
  <si>
    <t>Waban</t>
  </si>
  <si>
    <t>9 Gammons Road</t>
  </si>
  <si>
    <t>Meehan</t>
  </si>
  <si>
    <t>55 Bardwell St #</t>
  </si>
  <si>
    <t>Jocelyn</t>
  </si>
  <si>
    <t>(413) 555-5943</t>
  </si>
  <si>
    <t>52 Cabot St</t>
  </si>
  <si>
    <t>Mc Auliffe</t>
  </si>
  <si>
    <t>(508) 555-1717</t>
  </si>
  <si>
    <t>5855 West Street</t>
  </si>
  <si>
    <t>Matera</t>
  </si>
  <si>
    <t>(413) 555-1764</t>
  </si>
  <si>
    <t>Hadley</t>
  </si>
  <si>
    <t>225 Middle Street</t>
  </si>
  <si>
    <t>Martorell</t>
  </si>
  <si>
    <t>(413) 555-6095</t>
  </si>
  <si>
    <t>7 James Street</t>
  </si>
  <si>
    <t>(413) 555-9684</t>
  </si>
  <si>
    <t>59 Dwight Street</t>
  </si>
  <si>
    <t>Marti</t>
  </si>
  <si>
    <t>(413) 555-1020</t>
  </si>
  <si>
    <t>48 Wilbert Terr</t>
  </si>
  <si>
    <t>Sakhon</t>
  </si>
  <si>
    <t>(978) 555-1173</t>
  </si>
  <si>
    <t>Broadview Road</t>
  </si>
  <si>
    <t>(508) 555-5770</t>
  </si>
  <si>
    <t>Franklin</t>
  </si>
  <si>
    <t>482 Pond Street</t>
  </si>
  <si>
    <t>(413) 555-2629</t>
  </si>
  <si>
    <t>4 Stanton Ave</t>
  </si>
  <si>
    <t>(413) 555-1722</t>
  </si>
  <si>
    <t>Sheffield</t>
  </si>
  <si>
    <t>245 N Undermtn Dr</t>
  </si>
  <si>
    <t>Majeau</t>
  </si>
  <si>
    <t>(413) 555-1149</t>
  </si>
  <si>
    <t>458 Southampton Road</t>
  </si>
  <si>
    <t>5669 Blanchard</t>
  </si>
  <si>
    <t>Macias</t>
  </si>
  <si>
    <t>5997 Blanchard Ctr</t>
  </si>
  <si>
    <t>Vessela</t>
  </si>
  <si>
    <t>(978) 555-1035</t>
  </si>
  <si>
    <t>Leominster</t>
  </si>
  <si>
    <t>87 Scenic Drive</t>
  </si>
  <si>
    <t>Lu</t>
  </si>
  <si>
    <t>(413) 555-1632</t>
  </si>
  <si>
    <t>Leverett</t>
  </si>
  <si>
    <t>C/O Naz Mohammed</t>
  </si>
  <si>
    <t>Lopez</t>
  </si>
  <si>
    <t>Julie</t>
  </si>
  <si>
    <t>(508) 555-4231</t>
  </si>
  <si>
    <t>Orleans</t>
  </si>
  <si>
    <t>P.O. Box 86</t>
  </si>
  <si>
    <t>(413) 555-1067</t>
  </si>
  <si>
    <t>One Whittier Circle</t>
  </si>
  <si>
    <t>Livingstone</t>
  </si>
  <si>
    <t>(781) 555-1757</t>
  </si>
  <si>
    <t>552 Kendall Road</t>
  </si>
  <si>
    <t>(413) 555-4482</t>
  </si>
  <si>
    <t>Westfield</t>
  </si>
  <si>
    <t>29 Adams Street</t>
  </si>
  <si>
    <t>(413) 555-2807</t>
  </si>
  <si>
    <t>Great Barrington</t>
  </si>
  <si>
    <t>57 Seekonk Cross Dr</t>
  </si>
  <si>
    <t>Leon</t>
  </si>
  <si>
    <t>(508) 555-4462</t>
  </si>
  <si>
    <t>West Tisbury</t>
  </si>
  <si>
    <t>P.O. Box 558</t>
  </si>
  <si>
    <t>(413) 555-1645</t>
  </si>
  <si>
    <t>9 Green Meadow Lane</t>
  </si>
  <si>
    <t>Kaitlyn</t>
  </si>
  <si>
    <t>(413) 555-1686</t>
  </si>
  <si>
    <t>2942 Parker Street</t>
  </si>
  <si>
    <t>Irma</t>
  </si>
  <si>
    <t>(508) 555-1628</t>
  </si>
  <si>
    <t>4 Camelot Circle</t>
  </si>
  <si>
    <t>Lavallee</t>
  </si>
  <si>
    <t>(508) 555-1152</t>
  </si>
  <si>
    <t>Sherborn</t>
  </si>
  <si>
    <t>559 Mason Hill Dr</t>
  </si>
  <si>
    <t>Lampiasi</t>
  </si>
  <si>
    <t>(413) 555-5880</t>
  </si>
  <si>
    <t>29 Wilbraham Road</t>
  </si>
  <si>
    <t>(781) 555-1496</t>
  </si>
  <si>
    <t>Marshfield</t>
  </si>
  <si>
    <t>5 Montana Street</t>
  </si>
  <si>
    <t>Tammy</t>
  </si>
  <si>
    <t>(508) 555-8148</t>
  </si>
  <si>
    <t>29 Green Lane</t>
  </si>
  <si>
    <t>Rose</t>
  </si>
  <si>
    <t>(508) 555-7528</t>
  </si>
  <si>
    <t>Carlisle</t>
  </si>
  <si>
    <t>2 East Riding Drive</t>
  </si>
  <si>
    <t>(617) 555-4317</t>
  </si>
  <si>
    <t>Newton Highlands</t>
  </si>
  <si>
    <t>69 Fisher Avenue</t>
  </si>
  <si>
    <t>Kuo</t>
  </si>
  <si>
    <t>(413) 555-2301</t>
  </si>
  <si>
    <t>94 Batchelor Street</t>
  </si>
  <si>
    <t>Kruger</t>
  </si>
  <si>
    <t>(413) 555-3133</t>
  </si>
  <si>
    <t>59 Highland St</t>
  </si>
  <si>
    <t>Koziol</t>
  </si>
  <si>
    <t>(781) 555-2259</t>
  </si>
  <si>
    <t>Stoughton</t>
  </si>
  <si>
    <t>55 Alger Way</t>
  </si>
  <si>
    <t>Kirchherr</t>
  </si>
  <si>
    <t>(978) 555-7533</t>
  </si>
  <si>
    <t>Stow</t>
  </si>
  <si>
    <t>6 Taylor Road</t>
  </si>
  <si>
    <t>King</t>
  </si>
  <si>
    <t>(413) 555-4488</t>
  </si>
  <si>
    <t>Monson</t>
  </si>
  <si>
    <t>85 Upper Palmer Road</t>
  </si>
  <si>
    <t>Margo</t>
  </si>
  <si>
    <t>(413) 555-2688</t>
  </si>
  <si>
    <t>52 Virginia Drive</t>
  </si>
  <si>
    <t>Billi</t>
  </si>
  <si>
    <t>(413) 555-1760</t>
  </si>
  <si>
    <t>24 Charles Lane</t>
  </si>
  <si>
    <t>Leena</t>
  </si>
  <si>
    <t>98 Highland Avenue</t>
  </si>
  <si>
    <t>(508) 555-1096</t>
  </si>
  <si>
    <t>Plymouth</t>
  </si>
  <si>
    <t>5 Janebar Circle</t>
  </si>
  <si>
    <t>Claudia</t>
  </si>
  <si>
    <t>(508) 555-3163</t>
  </si>
  <si>
    <t>Eastham</t>
  </si>
  <si>
    <t>P.O. Box 5227</t>
  </si>
  <si>
    <t>Kasheta</t>
  </si>
  <si>
    <t>(617) 555-1040</t>
  </si>
  <si>
    <t>Milton</t>
  </si>
  <si>
    <t>54 Brush Hill Road</t>
  </si>
  <si>
    <t>Kalasinsky</t>
  </si>
  <si>
    <t>P.O. Box 2977</t>
  </si>
  <si>
    <t>Jubinville</t>
  </si>
  <si>
    <t>Dana</t>
  </si>
  <si>
    <t>(413) 555-2331</t>
  </si>
  <si>
    <t>5 North Whitney St</t>
  </si>
  <si>
    <t>(508) 555-1217</t>
  </si>
  <si>
    <t>76 Dewey Street</t>
  </si>
  <si>
    <t>(413) 555-1379</t>
  </si>
  <si>
    <t>7 Barrett Street</t>
  </si>
  <si>
    <t>Janett</t>
  </si>
  <si>
    <t>(413) 555-3243</t>
  </si>
  <si>
    <t>5 Farmington Street</t>
  </si>
  <si>
    <t>(617) 555-7936</t>
  </si>
  <si>
    <t>2 Deckard Street</t>
  </si>
  <si>
    <t>Jagodowski</t>
  </si>
  <si>
    <t>(413) 555-5045</t>
  </si>
  <si>
    <t>225 Pontoosic Road</t>
  </si>
  <si>
    <t>82 Memorial Drive</t>
  </si>
  <si>
    <t>(413) 555-1509</t>
  </si>
  <si>
    <t>55 Delmor Avenue</t>
  </si>
  <si>
    <t>29 Tremont St #</t>
  </si>
  <si>
    <t>Hemmelgarn</t>
  </si>
  <si>
    <t>Candace</t>
  </si>
  <si>
    <t>(413) 555-9238</t>
  </si>
  <si>
    <t>556 Church Street</t>
  </si>
  <si>
    <t>Rozelynn</t>
  </si>
  <si>
    <t>(413) 555-2669</t>
  </si>
  <si>
    <t>7 Spring Street</t>
  </si>
  <si>
    <t>Hayes</t>
  </si>
  <si>
    <t>(978) 555-4590</t>
  </si>
  <si>
    <t>Westford</t>
  </si>
  <si>
    <t>2 Wagon Trail Road</t>
  </si>
  <si>
    <t>Hawley</t>
  </si>
  <si>
    <t>(413) 555-1124</t>
  </si>
  <si>
    <t>5 Munsing St</t>
  </si>
  <si>
    <t>Yvonne</t>
  </si>
  <si>
    <t>(978) 555-2181</t>
  </si>
  <si>
    <t>South Hamilton</t>
  </si>
  <si>
    <t>524 Miles River Road</t>
  </si>
  <si>
    <t>Hart</t>
  </si>
  <si>
    <t>(617) 555-4497</t>
  </si>
  <si>
    <t>Watertown</t>
  </si>
  <si>
    <t>9 Fayette Street</t>
  </si>
  <si>
    <t>(617) 555-1438</t>
  </si>
  <si>
    <t>78 Stanley Road</t>
  </si>
  <si>
    <t>Halford</t>
  </si>
  <si>
    <t>(413) 555-7688</t>
  </si>
  <si>
    <t>56 Applewood Lane</t>
  </si>
  <si>
    <t>Guo</t>
  </si>
  <si>
    <t>(781) 555-3449</t>
  </si>
  <si>
    <t>Marblehead</t>
  </si>
  <si>
    <t>59 Central Street</t>
  </si>
  <si>
    <t>Guimond</t>
  </si>
  <si>
    <t>(413) 555-8035</t>
  </si>
  <si>
    <t>292 South Street</t>
  </si>
  <si>
    <t>Senka</t>
  </si>
  <si>
    <t>(413) 555-3729</t>
  </si>
  <si>
    <t>294 Northampton St</t>
  </si>
  <si>
    <t>Zsa Zsa</t>
  </si>
  <si>
    <t>(413) 555-8475</t>
  </si>
  <si>
    <t>559 Mountainview St</t>
  </si>
  <si>
    <t>(978) 555-1365</t>
  </si>
  <si>
    <t>Danvers</t>
  </si>
  <si>
    <t>6 Rand Circle</t>
  </si>
  <si>
    <t>(413) 555-1332</t>
  </si>
  <si>
    <t>555 Russell Dr</t>
  </si>
  <si>
    <t>Greenleaf</t>
  </si>
  <si>
    <t>(413) 555-9156</t>
  </si>
  <si>
    <t>5995 Burts Pit Road</t>
  </si>
  <si>
    <t>(413) 555-1172</t>
  </si>
  <si>
    <t>72 Ondrick Drive</t>
  </si>
  <si>
    <t>(508) 555-5950</t>
  </si>
  <si>
    <t>Nantucket</t>
  </si>
  <si>
    <t>47 Hooper Farm Dr</t>
  </si>
  <si>
    <t>(781) 555-1793</t>
  </si>
  <si>
    <t>568 Upland Road</t>
  </si>
  <si>
    <t>(508) 555-2503</t>
  </si>
  <si>
    <t>Walpole</t>
  </si>
  <si>
    <t>7 West Pine Drive</t>
  </si>
  <si>
    <t>Gorman</t>
  </si>
  <si>
    <t>(413) 555-5683</t>
  </si>
  <si>
    <t>225 West Ave</t>
  </si>
  <si>
    <t>Goodridge</t>
  </si>
  <si>
    <t>Partricia</t>
  </si>
  <si>
    <t>(413) 555-7075</t>
  </si>
  <si>
    <t>Charlemont</t>
  </si>
  <si>
    <t>549 South River Road</t>
  </si>
  <si>
    <t>(413) 555-9536</t>
  </si>
  <si>
    <t>5 Miller Avenue</t>
  </si>
  <si>
    <t>Gimeno</t>
  </si>
  <si>
    <t>(508) 555-6777</t>
  </si>
  <si>
    <t>Oakham</t>
  </si>
  <si>
    <t>85 North Brookfield</t>
  </si>
  <si>
    <t>Gibbs</t>
  </si>
  <si>
    <t>(413) 555-2668</t>
  </si>
  <si>
    <t>747 S Branch Pkwy</t>
  </si>
  <si>
    <t>Gaudet</t>
  </si>
  <si>
    <t>Karly</t>
  </si>
  <si>
    <t>(413) 555-6013</t>
  </si>
  <si>
    <t>97 Farnum Drive</t>
  </si>
  <si>
    <t>(617) 555-2046</t>
  </si>
  <si>
    <t>49 Beacon Street</t>
  </si>
  <si>
    <t>Gartrell</t>
  </si>
  <si>
    <t>(617) 555-8048</t>
  </si>
  <si>
    <t>575 School Street</t>
  </si>
  <si>
    <t>Gamache-Taylor</t>
  </si>
  <si>
    <t>(781) 555-2636</t>
  </si>
  <si>
    <t>6 Calvin Street</t>
  </si>
  <si>
    <t>Galdes</t>
  </si>
  <si>
    <t>(413) 555-5746</t>
  </si>
  <si>
    <t>4 Bardwell Street</t>
  </si>
  <si>
    <t>Gabriel</t>
  </si>
  <si>
    <t>(978) 555-2587</t>
  </si>
  <si>
    <t>Heald Road</t>
  </si>
  <si>
    <t>Fyfe</t>
  </si>
  <si>
    <t>(413) 555-2788</t>
  </si>
  <si>
    <t>854 Prospect Street</t>
  </si>
  <si>
    <t>Fuller</t>
  </si>
  <si>
    <t>(413) 555-8439</t>
  </si>
  <si>
    <t>525 N Main St</t>
  </si>
  <si>
    <t>Wanda</t>
  </si>
  <si>
    <t>(413) 555-3450</t>
  </si>
  <si>
    <t>4 Juniper Drive</t>
  </si>
  <si>
    <t>Frederick</t>
  </si>
  <si>
    <t>(413) 555-2954</t>
  </si>
  <si>
    <t>58 Pitcher Street</t>
  </si>
  <si>
    <t>(413) 555-3653</t>
  </si>
  <si>
    <t>Haydenville</t>
  </si>
  <si>
    <t>559 Nash Hill Road</t>
  </si>
  <si>
    <t>(508) 555-1539</t>
  </si>
  <si>
    <t>57 Upper River St</t>
  </si>
  <si>
    <t>Cheri</t>
  </si>
  <si>
    <t>(413) 555-7569</t>
  </si>
  <si>
    <t>297 Wilson Road</t>
  </si>
  <si>
    <t>6 Stanton Avenue</t>
  </si>
  <si>
    <t>Florian</t>
  </si>
  <si>
    <t>(978) 555-1872</t>
  </si>
  <si>
    <t>Athol</t>
  </si>
  <si>
    <t>559 Adams Road</t>
  </si>
  <si>
    <t>(617) 555-9431</t>
  </si>
  <si>
    <t>65 Great Meadow Road</t>
  </si>
  <si>
    <t>Jenny</t>
  </si>
  <si>
    <t>(508) 555-1652</t>
  </si>
  <si>
    <t>596 Sudbury Road</t>
  </si>
  <si>
    <t>Erwin-Glace</t>
  </si>
  <si>
    <t>(413) 555-1802</t>
  </si>
  <si>
    <t>58 Highland Avenue</t>
  </si>
  <si>
    <t>Doty</t>
  </si>
  <si>
    <t>(413) 555-4438</t>
  </si>
  <si>
    <t>49 Mackintosh Terr</t>
  </si>
  <si>
    <t>(413) 555-1655</t>
  </si>
  <si>
    <t>55 Rogers Road</t>
  </si>
  <si>
    <t>Distasio</t>
  </si>
  <si>
    <t>(781) 555-3320</t>
  </si>
  <si>
    <t>Abington</t>
  </si>
  <si>
    <t>562 Malinda Drive</t>
  </si>
  <si>
    <t>(978) 555-1005</t>
  </si>
  <si>
    <t>Tyngsboro</t>
  </si>
  <si>
    <t>57 Nevada Road</t>
  </si>
  <si>
    <t>Devries</t>
  </si>
  <si>
    <t>(781) 555-1258</t>
  </si>
  <si>
    <t>96 Hancock Street</t>
  </si>
  <si>
    <t>Simone</t>
  </si>
  <si>
    <t>(413) 555-1397</t>
  </si>
  <si>
    <t>Montague</t>
  </si>
  <si>
    <t>99 Turners Falls Dr</t>
  </si>
  <si>
    <t>(617) 555-3543</t>
  </si>
  <si>
    <t>Somerville</t>
  </si>
  <si>
    <t>29 Powder House Terr</t>
  </si>
  <si>
    <t>Jade</t>
  </si>
  <si>
    <t>(413) 555-3256</t>
  </si>
  <si>
    <t>P.O. Box 842</t>
  </si>
  <si>
    <t>Eleanor</t>
  </si>
  <si>
    <t>(781) 555-4188</t>
  </si>
  <si>
    <t>Lynnfield</t>
  </si>
  <si>
    <t>59 Stafford Road</t>
  </si>
  <si>
    <t>Vanessa</t>
  </si>
  <si>
    <t>(413) 555-1013</t>
  </si>
  <si>
    <t>54 School St</t>
  </si>
  <si>
    <t>6 Ida Road</t>
  </si>
  <si>
    <t>Krystal</t>
  </si>
  <si>
    <t>(413) 555-1822</t>
  </si>
  <si>
    <t>27 Hadley Dr #579</t>
  </si>
  <si>
    <t>(508) 555-2835</t>
  </si>
  <si>
    <t>56 Whiffletree Ave</t>
  </si>
  <si>
    <t>(212) 555-8536</t>
  </si>
  <si>
    <t>South  Hadley</t>
  </si>
  <si>
    <t>Blanchard Std Center</t>
  </si>
  <si>
    <t>(508) 555-2250</t>
  </si>
  <si>
    <t>8 Marshall Terrace</t>
  </si>
  <si>
    <t>(978) 555-2811</t>
  </si>
  <si>
    <t>Boxborough</t>
  </si>
  <si>
    <t>7 Richardson Road</t>
  </si>
  <si>
    <t>(413) 555-1622</t>
  </si>
  <si>
    <t>592 Skyline Trail</t>
  </si>
  <si>
    <t>Collins</t>
  </si>
  <si>
    <t>(617) 555-4535</t>
  </si>
  <si>
    <t>772 Truman Parkway</t>
  </si>
  <si>
    <t>P.O. Box 4</t>
  </si>
  <si>
    <t>Chlebus</t>
  </si>
  <si>
    <t>(617) 555-1580</t>
  </si>
  <si>
    <t>78 Warren Ave</t>
  </si>
  <si>
    <t>Chilson</t>
  </si>
  <si>
    <t>5 Wright Palce</t>
  </si>
  <si>
    <t>Chadwick</t>
  </si>
  <si>
    <t>(978) 555-3780</t>
  </si>
  <si>
    <t>222 Salem Street</t>
  </si>
  <si>
    <t>Cegnar</t>
  </si>
  <si>
    <t>(413) 555-1105</t>
  </si>
  <si>
    <t>P.O Box 229</t>
  </si>
  <si>
    <t>(413) 555-1136</t>
  </si>
  <si>
    <t>55 Amherst Road</t>
  </si>
  <si>
    <t>Myriah</t>
  </si>
  <si>
    <t>(617) 555-3072</t>
  </si>
  <si>
    <t>7 Carlotta Street</t>
  </si>
  <si>
    <t>(413) 555-9330</t>
  </si>
  <si>
    <t>69 Valley Road</t>
  </si>
  <si>
    <t>Campetti</t>
  </si>
  <si>
    <t>(413) 555-3909</t>
  </si>
  <si>
    <t>4 Richelieu Street</t>
  </si>
  <si>
    <t>Cameron-Dominguez</t>
  </si>
  <si>
    <t>(413) 555-1157</t>
  </si>
  <si>
    <t>79 Grove Street #5</t>
  </si>
  <si>
    <t>Calogrias</t>
  </si>
  <si>
    <t>(413) 555-1000</t>
  </si>
  <si>
    <t>8 Page Boulevard</t>
  </si>
  <si>
    <t>(413) 555-8440</t>
  </si>
  <si>
    <t>Three Rivers</t>
  </si>
  <si>
    <t>Uyen</t>
  </si>
  <si>
    <t>(978) 555-1418</t>
  </si>
  <si>
    <t>292 Stoneybrook Road</t>
  </si>
  <si>
    <t>Eliana</t>
  </si>
  <si>
    <t>(978) 555-3869</t>
  </si>
  <si>
    <t>Boxford</t>
  </si>
  <si>
    <t>62 Moonpenny Drive</t>
  </si>
  <si>
    <t>Brennan</t>
  </si>
  <si>
    <t>(413) 555-2152</t>
  </si>
  <si>
    <t>Shutesbury</t>
  </si>
  <si>
    <t>97 Montague Road</t>
  </si>
  <si>
    <t>(413) 555-1375</t>
  </si>
  <si>
    <t>59 Market Hill Dr</t>
  </si>
  <si>
    <t>Gretel</t>
  </si>
  <si>
    <t>(413) 555-7213</t>
  </si>
  <si>
    <t>56 Stirling Drive</t>
  </si>
  <si>
    <t>(413) 555-1652</t>
  </si>
  <si>
    <t>57 Lamb Street</t>
  </si>
  <si>
    <t>55 Amherst Avenue</t>
  </si>
  <si>
    <t>Korinne</t>
  </si>
  <si>
    <t>(413) 555-2899</t>
  </si>
  <si>
    <t>85 Orchard Street</t>
  </si>
  <si>
    <t>(413) 555-1695</t>
  </si>
  <si>
    <t>248 Amherst Road</t>
  </si>
  <si>
    <t>(413) 555-5509</t>
  </si>
  <si>
    <t>2 Munn Road</t>
  </si>
  <si>
    <t>Blachly</t>
  </si>
  <si>
    <t>Box 249 Blanchard</t>
  </si>
  <si>
    <t>Carey</t>
  </si>
  <si>
    <t>(413) 555-4732</t>
  </si>
  <si>
    <t>799 Fuller Street</t>
  </si>
  <si>
    <t>Bernstein</t>
  </si>
  <si>
    <t>(781) 555-1339</t>
  </si>
  <si>
    <t>5 Douglas Road</t>
  </si>
  <si>
    <t>Bermudez</t>
  </si>
  <si>
    <t>(508) 555-5825</t>
  </si>
  <si>
    <t>Holden</t>
  </si>
  <si>
    <t>58 Walnut Street</t>
  </si>
  <si>
    <t>Battles-Gresock</t>
  </si>
  <si>
    <t>(413) 555-3766</t>
  </si>
  <si>
    <t>5 Hadley Street</t>
  </si>
  <si>
    <t>(978) 555-1164</t>
  </si>
  <si>
    <t>59 Gerard Drive</t>
  </si>
  <si>
    <t>Jamie</t>
  </si>
  <si>
    <t>(978) 555-1232</t>
  </si>
  <si>
    <t>52 Thoreau Road</t>
  </si>
  <si>
    <t>Bartholome</t>
  </si>
  <si>
    <t>(781) 555-9958</t>
  </si>
  <si>
    <t>Needham</t>
  </si>
  <si>
    <t>69 Central Avenue</t>
  </si>
  <si>
    <t>Barker</t>
  </si>
  <si>
    <t>45 Walpole</t>
  </si>
  <si>
    <t>Barahona</t>
  </si>
  <si>
    <t>(617) 555-4416</t>
  </si>
  <si>
    <t>5 Arlington Street</t>
  </si>
  <si>
    <t>(781) 555-1341</t>
  </si>
  <si>
    <t>Pembroke</t>
  </si>
  <si>
    <t>49 Acorn Lane</t>
  </si>
  <si>
    <t>(781) 555-8299</t>
  </si>
  <si>
    <t>Melrose</t>
  </si>
  <si>
    <t>24 Larchmont Road</t>
  </si>
  <si>
    <t>Avalon</t>
  </si>
  <si>
    <t>(413) 555-4350</t>
  </si>
  <si>
    <t>54 Deerbrook Drive</t>
  </si>
  <si>
    <t>(413) 555-5502</t>
  </si>
  <si>
    <t>24 Apremont Highway</t>
  </si>
  <si>
    <t>(413) 555-5458</t>
  </si>
  <si>
    <t>247 Hovey Hill Road</t>
  </si>
  <si>
    <t>(617) 555-1338</t>
  </si>
  <si>
    <t>Engelwood Ave</t>
  </si>
  <si>
    <t>(413) 555-3415</t>
  </si>
  <si>
    <t>48 Holy Family Road</t>
  </si>
  <si>
    <t>Latangela</t>
  </si>
  <si>
    <t>(413) 555-6564</t>
  </si>
  <si>
    <t>5 Acrebrook Rd</t>
  </si>
  <si>
    <t>(413) 555-1221</t>
  </si>
  <si>
    <t>559 Massasoit Street</t>
  </si>
  <si>
    <t>299 Sunderland Dr</t>
  </si>
  <si>
    <t>Albertin</t>
  </si>
  <si>
    <t>(413) 555-4190</t>
  </si>
  <si>
    <t>22 Young Avenue</t>
  </si>
  <si>
    <t>5 Meadowbrook Road</t>
  </si>
  <si>
    <t>Abbasi</t>
  </si>
  <si>
    <t>(413) 555-2276</t>
  </si>
  <si>
    <t>565 Pelham Hill Road</t>
  </si>
  <si>
    <t>Gauthier</t>
  </si>
  <si>
    <t>(617) 555-4594</t>
  </si>
  <si>
    <t>Quincy</t>
  </si>
  <si>
    <t>94 Elm Avenue #2</t>
  </si>
  <si>
    <t>(617) 555-2249</t>
  </si>
  <si>
    <t>27 Willow Crescent</t>
  </si>
  <si>
    <t>Guerra</t>
  </si>
  <si>
    <t>(413) 555-9806</t>
  </si>
  <si>
    <t>62 George Street</t>
  </si>
  <si>
    <t>Cassin</t>
  </si>
  <si>
    <t>Deirdre</t>
  </si>
  <si>
    <t>(413) 555-1223</t>
  </si>
  <si>
    <t>27 Springdale St</t>
  </si>
  <si>
    <t>Choe</t>
  </si>
  <si>
    <t>(413) 555-9790</t>
  </si>
  <si>
    <t>65 Valley View Circl</t>
  </si>
  <si>
    <t>Angers II</t>
  </si>
  <si>
    <t>(508) 555-6375</t>
  </si>
  <si>
    <t>55 Pequot Road</t>
  </si>
  <si>
    <t>Xueli</t>
  </si>
  <si>
    <t>(413) 555-1914</t>
  </si>
  <si>
    <t>7 Jackielyn Cir</t>
  </si>
  <si>
    <t>(413) 555-1128</t>
  </si>
  <si>
    <t>579 East Hadley Road</t>
  </si>
  <si>
    <t>Goldberg</t>
  </si>
  <si>
    <t>(508) 555-9681</t>
  </si>
  <si>
    <t>57 Hamilton Cartway</t>
  </si>
  <si>
    <t>(781) 555-1381</t>
  </si>
  <si>
    <t>66 Devir St</t>
  </si>
  <si>
    <t>(413) 555-1274</t>
  </si>
  <si>
    <t>South Egremont</t>
  </si>
  <si>
    <t>P.O. Box 52</t>
  </si>
  <si>
    <t>Fitzpatrick</t>
  </si>
  <si>
    <t>(413) 555-7739</t>
  </si>
  <si>
    <t>98 Clement Street</t>
  </si>
  <si>
    <t>(413) 555-4758</t>
  </si>
  <si>
    <t>29 Reservation Road</t>
  </si>
  <si>
    <t>Gangne</t>
  </si>
  <si>
    <t>(617) 555-2512</t>
  </si>
  <si>
    <t>25 Locke Street</t>
  </si>
  <si>
    <t>Joanne</t>
  </si>
  <si>
    <t>(413) 555-8796</t>
  </si>
  <si>
    <t>45 Belvidere Ave</t>
  </si>
  <si>
    <t>(978) 555-4720</t>
  </si>
  <si>
    <t>9 Allen Hill Road</t>
  </si>
  <si>
    <t>Armbruster</t>
  </si>
  <si>
    <t>(413) 555-8470</t>
  </si>
  <si>
    <t>P.O. Box 548</t>
  </si>
  <si>
    <t>Hua</t>
  </si>
  <si>
    <t>(508) 555-2819</t>
  </si>
  <si>
    <t>Chilmark</t>
  </si>
  <si>
    <t>49 Blueberry Drg Ln</t>
  </si>
  <si>
    <t>Marceau</t>
  </si>
  <si>
    <t>(413) 555-4111</t>
  </si>
  <si>
    <t>595 Mulberry Street</t>
  </si>
  <si>
    <t>Connor</t>
  </si>
  <si>
    <t>(413) 555-9411</t>
  </si>
  <si>
    <t>5269 Westhampton Dr</t>
  </si>
  <si>
    <t>Mahajoy</t>
  </si>
  <si>
    <t>(413) 555-1968</t>
  </si>
  <si>
    <t>54 Taylor Street</t>
  </si>
  <si>
    <t>Starzyk</t>
  </si>
  <si>
    <t>(781) 555-3558</t>
  </si>
  <si>
    <t>Scituate</t>
  </si>
  <si>
    <t>57 Surfside Road</t>
  </si>
  <si>
    <t>(978) 555-1426</t>
  </si>
  <si>
    <t>Pepperell</t>
  </si>
  <si>
    <t>27 Oakland Dr</t>
  </si>
  <si>
    <t>(413) 555-7447</t>
  </si>
  <si>
    <t>58 Park Street</t>
  </si>
  <si>
    <t>Estelle</t>
  </si>
  <si>
    <t>(617) 555-8492</t>
  </si>
  <si>
    <t>596 Oliver Road</t>
  </si>
  <si>
    <t>(508) 555-5402</t>
  </si>
  <si>
    <t>South Yarmouth</t>
  </si>
  <si>
    <t>57 Vinebrook Road</t>
  </si>
  <si>
    <t>(781) 555-9550</t>
  </si>
  <si>
    <t>Braintree</t>
  </si>
  <si>
    <t>55 Hayward Street</t>
  </si>
  <si>
    <t>(781) 555-2037</t>
  </si>
  <si>
    <t>472 High Rock Street</t>
  </si>
  <si>
    <t>Kristen</t>
  </si>
  <si>
    <t>(413) 555-6249</t>
  </si>
  <si>
    <t>48 Rdury Lane</t>
  </si>
  <si>
    <t>Elena</t>
  </si>
  <si>
    <t>(508) 555-1237</t>
  </si>
  <si>
    <t>7 Greenwood Street</t>
  </si>
  <si>
    <t>(413) 555-4174</t>
  </si>
  <si>
    <t>Craib</t>
  </si>
  <si>
    <t>(978) 555-5720</t>
  </si>
  <si>
    <t>N Chelmsford</t>
  </si>
  <si>
    <t>24 Dunshire Drive</t>
  </si>
  <si>
    <t>Danthu</t>
  </si>
  <si>
    <t>(413) 555-2953</t>
  </si>
  <si>
    <t>552 Stuart Street</t>
  </si>
  <si>
    <t>Reid</t>
  </si>
  <si>
    <t>(504) 555-4414</t>
  </si>
  <si>
    <t>LA</t>
  </si>
  <si>
    <t>New Orleans</t>
  </si>
  <si>
    <t>5828 Chatham Drive</t>
  </si>
  <si>
    <t>Andrea</t>
  </si>
  <si>
    <t>(504) 555-7140</t>
  </si>
  <si>
    <t>2295 Valentine Court</t>
  </si>
  <si>
    <t>(504) 555-2286</t>
  </si>
  <si>
    <t>Pearl River</t>
  </si>
  <si>
    <t>758 Ashland Drive</t>
  </si>
  <si>
    <t>(318) 555-9009</t>
  </si>
  <si>
    <t>Lake Charles</t>
  </si>
  <si>
    <t>P.O. Box 6679</t>
  </si>
  <si>
    <t>Bonny</t>
  </si>
  <si>
    <t>(502) 555-5931</t>
  </si>
  <si>
    <t>KY</t>
  </si>
  <si>
    <t>Paducah</t>
  </si>
  <si>
    <t>29 Palisades Circle</t>
  </si>
  <si>
    <t>Olm-Shipman</t>
  </si>
  <si>
    <t>(502) 555-2332</t>
  </si>
  <si>
    <t>Elizabethtown</t>
  </si>
  <si>
    <t>24 Oakwood Drive</t>
  </si>
  <si>
    <t>Rieber</t>
  </si>
  <si>
    <t>(502) 555-5869</t>
  </si>
  <si>
    <t>Louisville</t>
  </si>
  <si>
    <t>2555 Wallace Avenue</t>
  </si>
  <si>
    <t>Emerson</t>
  </si>
  <si>
    <t>569 S 5St Street</t>
  </si>
  <si>
    <t>Beers</t>
  </si>
  <si>
    <t>(913) 555-2467</t>
  </si>
  <si>
    <t>KS</t>
  </si>
  <si>
    <t>Stilwell</t>
  </si>
  <si>
    <t>549 West 589Th St</t>
  </si>
  <si>
    <t>Jing</t>
  </si>
  <si>
    <t>(913) 555-7072</t>
  </si>
  <si>
    <t>Mission</t>
  </si>
  <si>
    <t>485 W 62Nd Street</t>
  </si>
  <si>
    <t>Jochim</t>
  </si>
  <si>
    <t>(316) 555-3366</t>
  </si>
  <si>
    <t>Olathe</t>
  </si>
  <si>
    <t>2429 Surrey Street</t>
  </si>
  <si>
    <t>(785) 555-4874</t>
  </si>
  <si>
    <t>Arkansas City</t>
  </si>
  <si>
    <t>6846 244Th Place</t>
  </si>
  <si>
    <t>Engel</t>
  </si>
  <si>
    <t>(316) 555-8652</t>
  </si>
  <si>
    <t>Rolla</t>
  </si>
  <si>
    <t>599 Van Buren</t>
  </si>
  <si>
    <t>Lonica</t>
  </si>
  <si>
    <t>(913) 555-2132</t>
  </si>
  <si>
    <t>5699 West 6Rd Terr</t>
  </si>
  <si>
    <t>(812) 555-1386</t>
  </si>
  <si>
    <t>IN</t>
  </si>
  <si>
    <t>284 Blue Slope Rd</t>
  </si>
  <si>
    <t>Ulm</t>
  </si>
  <si>
    <t>(812) 555-9343</t>
  </si>
  <si>
    <t>Bloomfield</t>
  </si>
  <si>
    <t>Rr  Box 299</t>
  </si>
  <si>
    <t>Pope</t>
  </si>
  <si>
    <t>(765) 555-3952</t>
  </si>
  <si>
    <t>87 Forest Drive</t>
  </si>
  <si>
    <t>Charlene</t>
  </si>
  <si>
    <t>2457 Castor Lane</t>
  </si>
  <si>
    <t>Mank</t>
  </si>
  <si>
    <t>(812) 555-3570</t>
  </si>
  <si>
    <t>Evansville</t>
  </si>
  <si>
    <t>2495 E Chandler Ave</t>
  </si>
  <si>
    <t>(765) 555-4650</t>
  </si>
  <si>
    <t>5559 N County Dr</t>
  </si>
  <si>
    <t>(317) 555-2735</t>
  </si>
  <si>
    <t>Indianapolis</t>
  </si>
  <si>
    <t>652 Holliday Lane</t>
  </si>
  <si>
    <t>(812) 555-1009</t>
  </si>
  <si>
    <t>952 East 2Nd Street</t>
  </si>
  <si>
    <t>Tracy</t>
  </si>
  <si>
    <t>(765) 555-1994</t>
  </si>
  <si>
    <t>West Lafayette</t>
  </si>
  <si>
    <t>598 Tecumseh Pk Pl</t>
  </si>
  <si>
    <t>Alexis</t>
  </si>
  <si>
    <t>(765) 555-5735</t>
  </si>
  <si>
    <t>Lafayette</t>
  </si>
  <si>
    <t>957 Pleasant Ridge C</t>
  </si>
  <si>
    <t>Senisais</t>
  </si>
  <si>
    <t>IL</t>
  </si>
  <si>
    <t>Barrington Hills</t>
  </si>
  <si>
    <t>5 Moate Lane</t>
  </si>
  <si>
    <t>Winkler</t>
  </si>
  <si>
    <t>(847) 555-2931</t>
  </si>
  <si>
    <t>Libertyville</t>
  </si>
  <si>
    <t>89 West Golf Road</t>
  </si>
  <si>
    <t>(847) 555-1960</t>
  </si>
  <si>
    <t>Grayslake</t>
  </si>
  <si>
    <t>5994 Country Rd</t>
  </si>
  <si>
    <t>Vaughan</t>
  </si>
  <si>
    <t>(847) 555-1499</t>
  </si>
  <si>
    <t>Lake Forest</t>
  </si>
  <si>
    <t>569 Pembroke Drive</t>
  </si>
  <si>
    <t>Kira</t>
  </si>
  <si>
    <t>(847) 555-7549</t>
  </si>
  <si>
    <t>Deerfield</t>
  </si>
  <si>
    <t>524 Forestway Drive</t>
  </si>
  <si>
    <t>(847) 555-3185</t>
  </si>
  <si>
    <t>Northbrook</t>
  </si>
  <si>
    <t>559 Palm Lane</t>
  </si>
  <si>
    <t>(217) 555-9172</t>
  </si>
  <si>
    <t>597 Bates Avenue</t>
  </si>
  <si>
    <t>Schostok</t>
  </si>
  <si>
    <t>(312) 555-5785</t>
  </si>
  <si>
    <t>Chicago</t>
  </si>
  <si>
    <t>5478 G S Prairie Ave</t>
  </si>
  <si>
    <t>Schmidt</t>
  </si>
  <si>
    <t>(773) 555-3121</t>
  </si>
  <si>
    <t>499 No Marine 5595</t>
  </si>
  <si>
    <t>Sansotta</t>
  </si>
  <si>
    <t>(630) 555-1205</t>
  </si>
  <si>
    <t>542 South Stough</t>
  </si>
  <si>
    <t>Tiade</t>
  </si>
  <si>
    <t>(630) 555-1082</t>
  </si>
  <si>
    <t>Aurora</t>
  </si>
  <si>
    <t>5599 Radford Drive</t>
  </si>
  <si>
    <t>(773) 555-9296</t>
  </si>
  <si>
    <t>Glenview</t>
  </si>
  <si>
    <t>59479 Dearlove Dr</t>
  </si>
  <si>
    <t>Nisha</t>
  </si>
  <si>
    <t>(708) 555-8372</t>
  </si>
  <si>
    <t>South Holland</t>
  </si>
  <si>
    <t>55569 S Paxton Ave</t>
  </si>
  <si>
    <t>Rosina</t>
  </si>
  <si>
    <t>(332) 555-1170</t>
  </si>
  <si>
    <t>845 Bordeaux Drive</t>
  </si>
  <si>
    <t>(847) 555-4633</t>
  </si>
  <si>
    <t>Evanston</t>
  </si>
  <si>
    <t>5629 Cleveland St</t>
  </si>
  <si>
    <t>Hannay</t>
  </si>
  <si>
    <t>(217) 555-1243</t>
  </si>
  <si>
    <t>5599 Williams Blvd</t>
  </si>
  <si>
    <t>Garrow</t>
  </si>
  <si>
    <t>(708) 555-2680</t>
  </si>
  <si>
    <t>River Forest</t>
  </si>
  <si>
    <t>854 Jackson Avenue</t>
  </si>
  <si>
    <t>Priscilla</t>
  </si>
  <si>
    <t>(773) 555-1293</t>
  </si>
  <si>
    <t>9954 South Damen</t>
  </si>
  <si>
    <t>(773) 555-5120</t>
  </si>
  <si>
    <t>4928 South Ellis Ave</t>
  </si>
  <si>
    <t>Bowen</t>
  </si>
  <si>
    <t>(847) 555-1344</t>
  </si>
  <si>
    <t>Hawthorn Woods</t>
  </si>
  <si>
    <t>Karen Court</t>
  </si>
  <si>
    <t>Bohrer</t>
  </si>
  <si>
    <t>Woodridge</t>
  </si>
  <si>
    <t>99 Summer Hill Rd</t>
  </si>
  <si>
    <t>Brooke</t>
  </si>
  <si>
    <t>(815) 555-9759</t>
  </si>
  <si>
    <t>Roscoe</t>
  </si>
  <si>
    <t>55948 South Gate Dr</t>
  </si>
  <si>
    <t>(217) 555-1368</t>
  </si>
  <si>
    <t>Champaign</t>
  </si>
  <si>
    <t>5659 W University Av</t>
  </si>
  <si>
    <t>Adriana</t>
  </si>
  <si>
    <t>(847) 555-1968</t>
  </si>
  <si>
    <t>2426 Lawndale Avenue</t>
  </si>
  <si>
    <t>Tait</t>
  </si>
  <si>
    <t>(208) 555-4381</t>
  </si>
  <si>
    <t>ID</t>
  </si>
  <si>
    <t>Boise</t>
  </si>
  <si>
    <t>559 East Braemere Dr</t>
  </si>
  <si>
    <t>(208) 555-6688</t>
  </si>
  <si>
    <t>8625 Targee Street</t>
  </si>
  <si>
    <t>(208) 555-7346</t>
  </si>
  <si>
    <t>28 Vista Avenue</t>
  </si>
  <si>
    <t>Gebhardt</t>
  </si>
  <si>
    <t>Sandpoint</t>
  </si>
  <si>
    <t>589 Old Mill Road</t>
  </si>
  <si>
    <t>Tiana</t>
  </si>
  <si>
    <t>(712) 555-1974</t>
  </si>
  <si>
    <t>IA</t>
  </si>
  <si>
    <t>Sioux City</t>
  </si>
  <si>
    <t>2256 Jackson Street</t>
  </si>
  <si>
    <t>Souza</t>
  </si>
  <si>
    <t>(515) 555-9571</t>
  </si>
  <si>
    <t>West Des Moines</t>
  </si>
  <si>
    <t>5756 58Th Street</t>
  </si>
  <si>
    <t>Sakaguchi</t>
  </si>
  <si>
    <t>(319) 555-7693</t>
  </si>
  <si>
    <t>Cedar Rapids</t>
  </si>
  <si>
    <t>2227 Washington Ave</t>
  </si>
  <si>
    <t>Martinelli</t>
  </si>
  <si>
    <t>Dubuque</t>
  </si>
  <si>
    <t>999 Kirkwood Street</t>
  </si>
  <si>
    <t>Kimbrell</t>
  </si>
  <si>
    <t>(808) 555-7509</t>
  </si>
  <si>
    <t>HI</t>
  </si>
  <si>
    <t>Kailua</t>
  </si>
  <si>
    <t>22 Aoloa St #559</t>
  </si>
  <si>
    <t>Lyndsey</t>
  </si>
  <si>
    <t>(808) 555-6832</t>
  </si>
  <si>
    <t>Kapaa</t>
  </si>
  <si>
    <t>289A Huina Street</t>
  </si>
  <si>
    <t>Steiger</t>
  </si>
  <si>
    <t>(805) 555-1258</t>
  </si>
  <si>
    <t>Kamuela</t>
  </si>
  <si>
    <t>P.O. Box 825</t>
  </si>
  <si>
    <t>Roecklein</t>
  </si>
  <si>
    <t>(808) 555-2811</t>
  </si>
  <si>
    <t>Kilauea</t>
  </si>
  <si>
    <t>4257 Waipua Street</t>
  </si>
  <si>
    <t>Pulmano</t>
  </si>
  <si>
    <t>(808) 555-5525</t>
  </si>
  <si>
    <t>Honolulu</t>
  </si>
  <si>
    <t>5252 Pensacola St</t>
  </si>
  <si>
    <t>Alenna</t>
  </si>
  <si>
    <t>(808) 555-5421</t>
  </si>
  <si>
    <t>299 Naio Street</t>
  </si>
  <si>
    <t>Kaczorowski</t>
  </si>
  <si>
    <t>(808) 555-1675</t>
  </si>
  <si>
    <t>Kaneohe</t>
  </si>
  <si>
    <t>P.O. Box 665</t>
  </si>
  <si>
    <t>Ginger</t>
  </si>
  <si>
    <t>(808) 555-1181</t>
  </si>
  <si>
    <t>Pukalani</t>
  </si>
  <si>
    <t>222 Aliiolani Street</t>
  </si>
  <si>
    <t>(808) 555-4090</t>
  </si>
  <si>
    <t>286 Uilani Place</t>
  </si>
  <si>
    <t>Bianchi</t>
  </si>
  <si>
    <t>(808) 555-3405</t>
  </si>
  <si>
    <t>5869 Ala Moana Blvd</t>
  </si>
  <si>
    <t>Keshia</t>
  </si>
  <si>
    <t>(808) 555-1358</t>
  </si>
  <si>
    <t>228 Harding Avenue</t>
  </si>
  <si>
    <t>Anegundi</t>
  </si>
  <si>
    <t>(808) 555-9593</t>
  </si>
  <si>
    <t>Keaau</t>
  </si>
  <si>
    <t>Hc 2 Box 6845</t>
  </si>
  <si>
    <t>Koga</t>
  </si>
  <si>
    <t>(770) 555-3064</t>
  </si>
  <si>
    <t>GA</t>
  </si>
  <si>
    <t>Suwanee</t>
  </si>
  <si>
    <t>5555 River Laurel Rd</t>
  </si>
  <si>
    <t>Robison</t>
  </si>
  <si>
    <t>(770) 555-7033</t>
  </si>
  <si>
    <t>Alpharetta</t>
  </si>
  <si>
    <t>95 Greenhouse Pkwy</t>
  </si>
  <si>
    <t>Reisbig</t>
  </si>
  <si>
    <t>(770) 555-3666</t>
  </si>
  <si>
    <t>Roswell</t>
  </si>
  <si>
    <t>5795 Riverside Road</t>
  </si>
  <si>
    <t>Niles</t>
  </si>
  <si>
    <t>(770) 555-7216</t>
  </si>
  <si>
    <t>Atlanta</t>
  </si>
  <si>
    <t>765 Spalding Rd Ne</t>
  </si>
  <si>
    <t>Kwok</t>
  </si>
  <si>
    <t>(770) 555-1032</t>
  </si>
  <si>
    <t>Cartersville</t>
  </si>
  <si>
    <t>28 Wellington Drive</t>
  </si>
  <si>
    <t>Holway</t>
  </si>
  <si>
    <t>(770) 555-1079</t>
  </si>
  <si>
    <t>Marietta</t>
  </si>
  <si>
    <t>5922 Fields Pond Gl</t>
  </si>
  <si>
    <t>(770) 555-1586</t>
  </si>
  <si>
    <t>Stone Mountain</t>
  </si>
  <si>
    <t>7484 Waters Edge Rd</t>
  </si>
  <si>
    <t>Somera</t>
  </si>
  <si>
    <t>(770) 555-1456</t>
  </si>
  <si>
    <t>Lithia Springs</t>
  </si>
  <si>
    <t>5955 Aspen Drive</t>
  </si>
  <si>
    <t>Kelli</t>
  </si>
  <si>
    <t>(770) 555-8316</t>
  </si>
  <si>
    <t>Lilburn</t>
  </si>
  <si>
    <t>5257 Woodcliff Court</t>
  </si>
  <si>
    <t>Coyle</t>
  </si>
  <si>
    <t>(404) 555-1342</t>
  </si>
  <si>
    <t>54 Grant Street</t>
  </si>
  <si>
    <t>Betzer</t>
  </si>
  <si>
    <t>(706) 555-6309</t>
  </si>
  <si>
    <t>Mount Airy</t>
  </si>
  <si>
    <t>585 King Richard Ct</t>
  </si>
  <si>
    <t>Laurie</t>
  </si>
  <si>
    <t>(770) 555-6422</t>
  </si>
  <si>
    <t>Grantville</t>
  </si>
  <si>
    <t>P.O. Box 776</t>
  </si>
  <si>
    <t>Ballingrud</t>
  </si>
  <si>
    <t>(954) 555-1768</t>
  </si>
  <si>
    <t>FL</t>
  </si>
  <si>
    <t>Fort Lauderdale</t>
  </si>
  <si>
    <t>5855 Ne 54 Way</t>
  </si>
  <si>
    <t>(954) 555-1144</t>
  </si>
  <si>
    <t>Margate</t>
  </si>
  <si>
    <t>6775 NW 57Th Court</t>
  </si>
  <si>
    <t>Tompkins</t>
  </si>
  <si>
    <t>(561) 555-6528</t>
  </si>
  <si>
    <t>Vero Beach</t>
  </si>
  <si>
    <t>5695 Sand Dollar Way</t>
  </si>
  <si>
    <t>(727) 555-4485</t>
  </si>
  <si>
    <t>Saint Petersburg</t>
  </si>
  <si>
    <t>589 7Th Street N</t>
  </si>
  <si>
    <t>Diana-Victor</t>
  </si>
  <si>
    <t>(305) 555-6330</t>
  </si>
  <si>
    <t>Miami</t>
  </si>
  <si>
    <t>55475 Sw 599 Road</t>
  </si>
  <si>
    <t>Morris</t>
  </si>
  <si>
    <t>(914) 555-9252</t>
  </si>
  <si>
    <t>Fort Myers</t>
  </si>
  <si>
    <t>457 S Pacific Cir</t>
  </si>
  <si>
    <t>Martwiset</t>
  </si>
  <si>
    <t>(904) 555-1137</t>
  </si>
  <si>
    <t>Deland</t>
  </si>
  <si>
    <t>5495 W Beresford Ave</t>
  </si>
  <si>
    <t>Le</t>
  </si>
  <si>
    <t>(904) 555-1113</t>
  </si>
  <si>
    <t>Ponce Inlet</t>
  </si>
  <si>
    <t>555 Old Carriage Dr</t>
  </si>
  <si>
    <t>Thelma</t>
  </si>
  <si>
    <t>(850) 555-1463</t>
  </si>
  <si>
    <t>Tallahassee</t>
  </si>
  <si>
    <t>278 Armistead Road</t>
  </si>
  <si>
    <t>Hyppolite</t>
  </si>
  <si>
    <t>(561) 555-2083</t>
  </si>
  <si>
    <t>Lake Worth</t>
  </si>
  <si>
    <t>7924 Nolting Court</t>
  </si>
  <si>
    <t>(863) 555-6166</t>
  </si>
  <si>
    <t>Lakeland</t>
  </si>
  <si>
    <t>525 Lake Miriam  Rd</t>
  </si>
  <si>
    <t>Bronwyn</t>
  </si>
  <si>
    <t>Ormond Beach</t>
  </si>
  <si>
    <t>5955 Ocean Shore Blv</t>
  </si>
  <si>
    <t>Finkel</t>
  </si>
  <si>
    <t>(850) 555-1062</t>
  </si>
  <si>
    <t>Southport</t>
  </si>
  <si>
    <t>P.O. Box 845</t>
  </si>
  <si>
    <t>(727) 555-5338</t>
  </si>
  <si>
    <t>St Petersburg</t>
  </si>
  <si>
    <t>7295 Demens Drive S</t>
  </si>
  <si>
    <t>(305) 555-3089</t>
  </si>
  <si>
    <t>Miami Shores</t>
  </si>
  <si>
    <t>595 NW 597Th Street</t>
  </si>
  <si>
    <t>Darfoor</t>
  </si>
  <si>
    <t>(407) 555-7650</t>
  </si>
  <si>
    <t>Winter Park</t>
  </si>
  <si>
    <t>2955 Woodcrest Drive</t>
  </si>
  <si>
    <t>Jin</t>
  </si>
  <si>
    <t>(904) 555-1647</t>
  </si>
  <si>
    <t>New Smyrna Beach</t>
  </si>
  <si>
    <t>292 Hillsboro Street</t>
  </si>
  <si>
    <t>Chace</t>
  </si>
  <si>
    <t>(954) 555-1855</t>
  </si>
  <si>
    <t>Coral Springs</t>
  </si>
  <si>
    <t>5595 Lakeview Circle</t>
  </si>
  <si>
    <t>Bumrungkit</t>
  </si>
  <si>
    <t>Wesley Chapel</t>
  </si>
  <si>
    <t>28652Hngng Moss Loop</t>
  </si>
  <si>
    <t>Buckley, Jr.</t>
  </si>
  <si>
    <t>(850) 555-5318</t>
  </si>
  <si>
    <t>Tallahasse</t>
  </si>
  <si>
    <t>9557 Old Chemonie Dr</t>
  </si>
  <si>
    <t>Bradshaw</t>
  </si>
  <si>
    <t>Ft Lauderdale</t>
  </si>
  <si>
    <t>5949 Seminole Drive</t>
  </si>
  <si>
    <t>Baksmaty</t>
  </si>
  <si>
    <t>(305) 555-7392</t>
  </si>
  <si>
    <t>59954 Sw 545 Court</t>
  </si>
  <si>
    <t>Kali</t>
  </si>
  <si>
    <t>(561) 555-6714</t>
  </si>
  <si>
    <t>Boca Raton</t>
  </si>
  <si>
    <t>599 Sw 57Th Street</t>
  </si>
  <si>
    <t>Heba</t>
  </si>
  <si>
    <t>(954) 555-5205</t>
  </si>
  <si>
    <t>Hollywood</t>
  </si>
  <si>
    <t>5599 Johnson Street</t>
  </si>
  <si>
    <t>Alam</t>
  </si>
  <si>
    <t>Naples</t>
  </si>
  <si>
    <t>245 Carica Road</t>
  </si>
  <si>
    <t>Abdoulaye</t>
  </si>
  <si>
    <t>(305) 555-2958</t>
  </si>
  <si>
    <t>285 N.E. 95St Street</t>
  </si>
  <si>
    <t>(302) 555-5798</t>
  </si>
  <si>
    <t>DE</t>
  </si>
  <si>
    <t>Greenwood</t>
  </si>
  <si>
    <t>P O Box 572</t>
  </si>
  <si>
    <t>(202) 555-8270</t>
  </si>
  <si>
    <t>DC</t>
  </si>
  <si>
    <t>Washington</t>
  </si>
  <si>
    <t>242 Q Street NW</t>
  </si>
  <si>
    <t>Varade</t>
  </si>
  <si>
    <t>(202) 555-4450</t>
  </si>
  <si>
    <t>267 Van Hazen St NW</t>
  </si>
  <si>
    <t>Tuere</t>
  </si>
  <si>
    <t>(202) 555-1255</t>
  </si>
  <si>
    <t>4859 Conn Avenue NW</t>
  </si>
  <si>
    <t>562 Wisconsin Avenw</t>
  </si>
  <si>
    <t>Curry</t>
  </si>
  <si>
    <t>(203) 555-1034</t>
  </si>
  <si>
    <t>CT</t>
  </si>
  <si>
    <t>Darien</t>
  </si>
  <si>
    <t>22 Noroton Avenue</t>
  </si>
  <si>
    <t>(203) 555-9610</t>
  </si>
  <si>
    <t>Trumbull</t>
  </si>
  <si>
    <t>55 Melrose Avenue</t>
  </si>
  <si>
    <t>Zala</t>
  </si>
  <si>
    <t>(203) 555-6485</t>
  </si>
  <si>
    <t>Hamden</t>
  </si>
  <si>
    <t>8 Mathers Street</t>
  </si>
  <si>
    <t>Zachary</t>
  </si>
  <si>
    <t>(203) 555-9135</t>
  </si>
  <si>
    <t>Bridgeport</t>
  </si>
  <si>
    <t>27 Gary Street</t>
  </si>
  <si>
    <t>Worley</t>
  </si>
  <si>
    <t>(203) 555-7621</t>
  </si>
  <si>
    <t>Guilford</t>
  </si>
  <si>
    <t>255 Stonehedge Lane</t>
  </si>
  <si>
    <t>Wills</t>
  </si>
  <si>
    <t>(203) 555-3987</t>
  </si>
  <si>
    <t>New Haven</t>
  </si>
  <si>
    <t>24 Clinton Avenue</t>
  </si>
  <si>
    <t>White</t>
  </si>
  <si>
    <t>(203) 555-1077</t>
  </si>
  <si>
    <t>Stamford</t>
  </si>
  <si>
    <t>5824 Newfield Avenue</t>
  </si>
  <si>
    <t>Weisser</t>
  </si>
  <si>
    <t>(203) 555-1271</t>
  </si>
  <si>
    <t>Cheshire</t>
  </si>
  <si>
    <t>746 Yalesville Road</t>
  </si>
  <si>
    <t>Lia</t>
  </si>
  <si>
    <t>(860) 555-9030</t>
  </si>
  <si>
    <t>Suffield</t>
  </si>
  <si>
    <t>985 Overhill Drive</t>
  </si>
  <si>
    <t>(860) 555-1072</t>
  </si>
  <si>
    <t>Avon</t>
  </si>
  <si>
    <t>56 Bridgestone Lane</t>
  </si>
  <si>
    <t>(860) 555-1136</t>
  </si>
  <si>
    <t>Oakdale</t>
  </si>
  <si>
    <t>52 Deer Run</t>
  </si>
  <si>
    <t>(203) 555-1147</t>
  </si>
  <si>
    <t>4 Daisy Street</t>
  </si>
  <si>
    <t>Steinhaus</t>
  </si>
  <si>
    <t>(203) 555-9864</t>
  </si>
  <si>
    <t>69 St Nicholas Dr</t>
  </si>
  <si>
    <t>Starkins</t>
  </si>
  <si>
    <t>(203) 555-2728</t>
  </si>
  <si>
    <t>New Canaan</t>
  </si>
  <si>
    <t>P.O. Box 525</t>
  </si>
  <si>
    <t>Nissa</t>
  </si>
  <si>
    <t>(203) 555-1626</t>
  </si>
  <si>
    <t>Shelton</t>
  </si>
  <si>
    <t>8 Rock Ridge Road</t>
  </si>
  <si>
    <t>(203) 555-1675</t>
  </si>
  <si>
    <t>Newtown</t>
  </si>
  <si>
    <t>4 Windy Woods Circle</t>
  </si>
  <si>
    <t>(860) 555-9929</t>
  </si>
  <si>
    <t>Enfield</t>
  </si>
  <si>
    <t>99 North Maple St</t>
  </si>
  <si>
    <t>(203) 555-4000</t>
  </si>
  <si>
    <t>P. O. Box 7545</t>
  </si>
  <si>
    <t>Milia</t>
  </si>
  <si>
    <t>(203) 555-2101</t>
  </si>
  <si>
    <t>2 Pam Bar Road</t>
  </si>
  <si>
    <t>Read</t>
  </si>
  <si>
    <t>(860) 555-2325</t>
  </si>
  <si>
    <t>Torrington</t>
  </si>
  <si>
    <t>255 West Hill Road</t>
  </si>
  <si>
    <t>Zehra</t>
  </si>
  <si>
    <t>(203) 555-5985</t>
  </si>
  <si>
    <t>95 Glen Hill Road</t>
  </si>
  <si>
    <t>Oakleaf</t>
  </si>
  <si>
    <t>(860) 555-7920</t>
  </si>
  <si>
    <t>29 Old Mill Road</t>
  </si>
  <si>
    <t>(203) 555-1674</t>
  </si>
  <si>
    <t>Redding</t>
  </si>
  <si>
    <t>Great Pasture Dr</t>
  </si>
  <si>
    <t>(860) 555-8511</t>
  </si>
  <si>
    <t>West Hartford</t>
  </si>
  <si>
    <t>P.O. Box 2754</t>
  </si>
  <si>
    <t>Nazareth</t>
  </si>
  <si>
    <t>(203) 555-9400</t>
  </si>
  <si>
    <t>595 Greenhill Terr</t>
  </si>
  <si>
    <t>(860) 555-6960</t>
  </si>
  <si>
    <t>Quaker Hill</t>
  </si>
  <si>
    <t>29 Milton Road</t>
  </si>
  <si>
    <t>Mead</t>
  </si>
  <si>
    <t>Jeffrey</t>
  </si>
  <si>
    <t>(860) 555-7989</t>
  </si>
  <si>
    <t>Marlborough</t>
  </si>
  <si>
    <t>2 Ridgewood Drive</t>
  </si>
  <si>
    <t>Mcgann</t>
  </si>
  <si>
    <t>(860) 555-3126</t>
  </si>
  <si>
    <t>276 Hart Street</t>
  </si>
  <si>
    <t>Allyssa</t>
  </si>
  <si>
    <t>(860) 555-4280</t>
  </si>
  <si>
    <t>58 Prior Dr</t>
  </si>
  <si>
    <t>Manson</t>
  </si>
  <si>
    <t>(860) 555-6309</t>
  </si>
  <si>
    <t>Mystic</t>
  </si>
  <si>
    <t>25 Boulder Court</t>
  </si>
  <si>
    <t>(203) 555-3792</t>
  </si>
  <si>
    <t>279 Central Avenue</t>
  </si>
  <si>
    <t>Longo</t>
  </si>
  <si>
    <t>(860) 555-8510</t>
  </si>
  <si>
    <t>29 Montclair Drive</t>
  </si>
  <si>
    <t>(203) 555-1401</t>
  </si>
  <si>
    <t>2 Winnett Street</t>
  </si>
  <si>
    <t>(203) 555-5355</t>
  </si>
  <si>
    <t>Old Greenwich</t>
  </si>
  <si>
    <t>45 Lockwood Avenue</t>
  </si>
  <si>
    <t>Brandi</t>
  </si>
  <si>
    <t>(203) 555-6564</t>
  </si>
  <si>
    <t>South Norwalk</t>
  </si>
  <si>
    <t>58 Rowayton Woods Rd</t>
  </si>
  <si>
    <t>Libera</t>
  </si>
  <si>
    <t>(203) 555-2114</t>
  </si>
  <si>
    <t>Cos Cob</t>
  </si>
  <si>
    <t>Ferncliff Road</t>
  </si>
  <si>
    <t>Lakshmi</t>
  </si>
  <si>
    <t>(860) 555-3888</t>
  </si>
  <si>
    <t>East Hartford</t>
  </si>
  <si>
    <t>599 Colby Drive</t>
  </si>
  <si>
    <t>Lau</t>
  </si>
  <si>
    <t>(203) 555-1017</t>
  </si>
  <si>
    <t>589 Trinity Pass</t>
  </si>
  <si>
    <t>59 Woodbridge Ave</t>
  </si>
  <si>
    <t>(860) 555-4492</t>
  </si>
  <si>
    <t>Newington</t>
  </si>
  <si>
    <t>27 Great Oak Lane</t>
  </si>
  <si>
    <t>Huiting</t>
  </si>
  <si>
    <t>(860) 555-8668</t>
  </si>
  <si>
    <t>South Windsor</t>
  </si>
  <si>
    <t>67 Maskel Road</t>
  </si>
  <si>
    <t>(860) 555-8989</t>
  </si>
  <si>
    <t>549 Old Mill Road</t>
  </si>
  <si>
    <t>Homan</t>
  </si>
  <si>
    <t>(860) 555-4848</t>
  </si>
  <si>
    <t>Simsbury</t>
  </si>
  <si>
    <t>5 Grimes Brook Pl</t>
  </si>
  <si>
    <t>Ryoko</t>
  </si>
  <si>
    <t>(860) 555-3735</t>
  </si>
  <si>
    <t>22 Fishtown Dr</t>
  </si>
  <si>
    <t>(203) 555-3391</t>
  </si>
  <si>
    <t>Norwalk</t>
  </si>
  <si>
    <t>2 Pulaski Street</t>
  </si>
  <si>
    <t>Sloane</t>
  </si>
  <si>
    <t>(860) 555-6875</t>
  </si>
  <si>
    <t>Winsted</t>
  </si>
  <si>
    <t>26 Smith Hill Road</t>
  </si>
  <si>
    <t>Gabby</t>
  </si>
  <si>
    <t>(203) 555-4576</t>
  </si>
  <si>
    <t>8 Barker Hill Drive</t>
  </si>
  <si>
    <t>(203) 555-5904</t>
  </si>
  <si>
    <t>96 Denver Avenue</t>
  </si>
  <si>
    <t>Fenstermacher</t>
  </si>
  <si>
    <t>(860) 555-2718</t>
  </si>
  <si>
    <t>59 Quarry Road</t>
  </si>
  <si>
    <t>Farquhar</t>
  </si>
  <si>
    <t>(860) 555-1395</t>
  </si>
  <si>
    <t>57 Hunting Ridge Rd</t>
  </si>
  <si>
    <t>Estvanik</t>
  </si>
  <si>
    <t>(203) 555-1569</t>
  </si>
  <si>
    <t>Fairfield</t>
  </si>
  <si>
    <t>295 Old Hickory Road</t>
  </si>
  <si>
    <t>Dunlop</t>
  </si>
  <si>
    <t>(203) 555-2986</t>
  </si>
  <si>
    <t>25 Old Kings Hwy</t>
  </si>
  <si>
    <t>Dunklee</t>
  </si>
  <si>
    <t>(203) 555-4894</t>
  </si>
  <si>
    <t>6 Rushmore Circle</t>
  </si>
  <si>
    <t>(203) 555-1050</t>
  </si>
  <si>
    <t>Naugatuck</t>
  </si>
  <si>
    <t>282 Millville Ave</t>
  </si>
  <si>
    <t>(860) 555-6768</t>
  </si>
  <si>
    <t>79 Loomis Drive</t>
  </si>
  <si>
    <t>Olivia</t>
  </si>
  <si>
    <t>296 Blake Cir.</t>
  </si>
  <si>
    <t>(860) 555-7087</t>
  </si>
  <si>
    <t>492 Hall Hill Road</t>
  </si>
  <si>
    <t>Hillary</t>
  </si>
  <si>
    <t>(203) 555-8980</t>
  </si>
  <si>
    <t>72 Mather Street</t>
  </si>
  <si>
    <t>(203) 555-3193</t>
  </si>
  <si>
    <t>59 North Madison Dr</t>
  </si>
  <si>
    <t>Church</t>
  </si>
  <si>
    <t>(860) 555-7477</t>
  </si>
  <si>
    <t>New Britian</t>
  </si>
  <si>
    <t>599 Shuttle Meadw Av</t>
  </si>
  <si>
    <t>Chotiner-Gardner</t>
  </si>
  <si>
    <t>(203) 555-1079</t>
  </si>
  <si>
    <t>Greenwich</t>
  </si>
  <si>
    <t>59 Wyckham Hill Lane</t>
  </si>
  <si>
    <t>(203) 555-3752</t>
  </si>
  <si>
    <t>54 Eversley Avenue</t>
  </si>
  <si>
    <t>Ridgefield</t>
  </si>
  <si>
    <t>7 Blackman Road</t>
  </si>
  <si>
    <t>Briggs</t>
  </si>
  <si>
    <t>(203) 555-1745</t>
  </si>
  <si>
    <t>Bethel</t>
  </si>
  <si>
    <t>65 Deer Run</t>
  </si>
  <si>
    <t>26 Bar Gate Road</t>
  </si>
  <si>
    <t>Shohreh</t>
  </si>
  <si>
    <t>(860) 555-2424</t>
  </si>
  <si>
    <t>Farmington</t>
  </si>
  <si>
    <t>62 Mountain Road</t>
  </si>
  <si>
    <t>Boisseau</t>
  </si>
  <si>
    <t>Unit #5</t>
  </si>
  <si>
    <t>Boates</t>
  </si>
  <si>
    <t>(860) 555-1187</t>
  </si>
  <si>
    <t>East Canaan</t>
  </si>
  <si>
    <t>42 Norfolk Road</t>
  </si>
  <si>
    <t>Biagiarelli</t>
  </si>
  <si>
    <t>(860) 555-8140</t>
  </si>
  <si>
    <t>Glastonbury</t>
  </si>
  <si>
    <t>9 Cobblestone Road</t>
  </si>
  <si>
    <t>Bernhardt</t>
  </si>
  <si>
    <t>(203) 555-2604</t>
  </si>
  <si>
    <t>Branford</t>
  </si>
  <si>
    <t>55 Parish Farm Road</t>
  </si>
  <si>
    <t>(203) 555-7103</t>
  </si>
  <si>
    <t>65 Noroton Avenue</t>
  </si>
  <si>
    <t>(860) 555-2821</t>
  </si>
  <si>
    <t>4 Overlook Terrace</t>
  </si>
  <si>
    <t>(860) 555-1245</t>
  </si>
  <si>
    <t>5 Bramley Road</t>
  </si>
  <si>
    <t>(860) 555-1730</t>
  </si>
  <si>
    <t>Litchfield</t>
  </si>
  <si>
    <t>529 Marsh Road</t>
  </si>
  <si>
    <t>(860) 555-1326</t>
  </si>
  <si>
    <t>North Canaan</t>
  </si>
  <si>
    <t>7 Tobey Hill Road</t>
  </si>
  <si>
    <t>Amodio</t>
  </si>
  <si>
    <t>(860) 555-7809</t>
  </si>
  <si>
    <t>Essex</t>
  </si>
  <si>
    <t>9 West Avenue</t>
  </si>
  <si>
    <t>Akerley</t>
  </si>
  <si>
    <t>(860) 555-1312</t>
  </si>
  <si>
    <t>55 Beverly Road</t>
  </si>
  <si>
    <t>Adelmann</t>
  </si>
  <si>
    <t>(860) 555-8402</t>
  </si>
  <si>
    <t>566 Pinney Street</t>
  </si>
  <si>
    <t>Abrahamson</t>
  </si>
  <si>
    <t>(203) 555-7594</t>
  </si>
  <si>
    <t>92 Myrtle Avenue #54</t>
  </si>
  <si>
    <t>Teece</t>
  </si>
  <si>
    <t>(860) 555-1477</t>
  </si>
  <si>
    <t>55 Norman Drive</t>
  </si>
  <si>
    <t>(603) 555-4683</t>
  </si>
  <si>
    <t>59 Canterbury Court</t>
  </si>
  <si>
    <t>Keisha</t>
  </si>
  <si>
    <t>(203) 555-7200</t>
  </si>
  <si>
    <t>Woodbury</t>
  </si>
  <si>
    <t>5 Lower Commons</t>
  </si>
  <si>
    <t>Hoodo</t>
  </si>
  <si>
    <t>(860) 555-8754</t>
  </si>
  <si>
    <t>Hebron</t>
  </si>
  <si>
    <t>596 Slocum Road</t>
  </si>
  <si>
    <t>Shen</t>
  </si>
  <si>
    <t>(203) 555-3019</t>
  </si>
  <si>
    <t>552 Blake Road</t>
  </si>
  <si>
    <t>(860) 555-7329</t>
  </si>
  <si>
    <t>7 Arthur Avenue</t>
  </si>
  <si>
    <t>(203) 555-1033</t>
  </si>
  <si>
    <t>28 Winter Street</t>
  </si>
  <si>
    <t>Adame</t>
  </si>
  <si>
    <t>(203) 555-1497</t>
  </si>
  <si>
    <t>54 Hunters Ridge</t>
  </si>
  <si>
    <t>(203) 555-7582</t>
  </si>
  <si>
    <t>29 Curtis Drive</t>
  </si>
  <si>
    <t>(860) 555-1652</t>
  </si>
  <si>
    <t>526 Bigelow Commons</t>
  </si>
  <si>
    <t>(203) 555-6643</t>
  </si>
  <si>
    <t>69 Hoyt Farm Road</t>
  </si>
  <si>
    <t>(203) 555-1404</t>
  </si>
  <si>
    <t>Milford</t>
  </si>
  <si>
    <t>5 Goodchild Street</t>
  </si>
  <si>
    <t>(303) 555-1267</t>
  </si>
  <si>
    <t>CO</t>
  </si>
  <si>
    <t>Littleton</t>
  </si>
  <si>
    <t>6 Lindenwood Drive</t>
  </si>
  <si>
    <t>Liza</t>
  </si>
  <si>
    <t>(719) 555-8719</t>
  </si>
  <si>
    <t>Colorado Springs</t>
  </si>
  <si>
    <t>2755 N Chelton Road</t>
  </si>
  <si>
    <t>(303) 555-8861</t>
  </si>
  <si>
    <t>Boulder</t>
  </si>
  <si>
    <t>5579 Mesa Top Court</t>
  </si>
  <si>
    <t>(970) 555-6056</t>
  </si>
  <si>
    <t>Ouray</t>
  </si>
  <si>
    <t>P.O. Box 597</t>
  </si>
  <si>
    <t>567 Crisman</t>
  </si>
  <si>
    <t>(719) 555-6183</t>
  </si>
  <si>
    <t>Buena Vista</t>
  </si>
  <si>
    <t>2896 Lakeside Drive</t>
  </si>
  <si>
    <t>Daran</t>
  </si>
  <si>
    <t>5969 Grant Pl</t>
  </si>
  <si>
    <t>(303) 555-5737</t>
  </si>
  <si>
    <t>Evergreen</t>
  </si>
  <si>
    <t>8559 Gray Fox Drive</t>
  </si>
  <si>
    <t>Coupe</t>
  </si>
  <si>
    <t>(303) 555-3440</t>
  </si>
  <si>
    <t>25682 Unbridled Ave</t>
  </si>
  <si>
    <t>Blair</t>
  </si>
  <si>
    <t>(719) 555-1756</t>
  </si>
  <si>
    <t>Denver</t>
  </si>
  <si>
    <t>6759E East Dogwood</t>
  </si>
  <si>
    <t>(303) 555-1355</t>
  </si>
  <si>
    <t>592 South Niagara</t>
  </si>
  <si>
    <t>(303) 555-1167</t>
  </si>
  <si>
    <t>4524 E Hinsdale Cr</t>
  </si>
  <si>
    <t>Lindsey</t>
  </si>
  <si>
    <t>(970) 555-1795</t>
  </si>
  <si>
    <t>Fort Collins</t>
  </si>
  <si>
    <t>458 Goldeneye Drive</t>
  </si>
  <si>
    <t>Mazel</t>
  </si>
  <si>
    <t>(760) 555-6764</t>
  </si>
  <si>
    <t>CA</t>
  </si>
  <si>
    <t>Escondido</t>
  </si>
  <si>
    <t>2559 Rancho Verde</t>
  </si>
  <si>
    <t>Zhao</t>
  </si>
  <si>
    <t>(805) 555-2944</t>
  </si>
  <si>
    <t>Santa Barbara</t>
  </si>
  <si>
    <t>995 Park Lane</t>
  </si>
  <si>
    <t>Almut</t>
  </si>
  <si>
    <t>Sacramento</t>
  </si>
  <si>
    <t>5284 Vanderbilt Way</t>
  </si>
  <si>
    <t>(415) 555-1292</t>
  </si>
  <si>
    <t>Mill Valley</t>
  </si>
  <si>
    <t>92 Sycamore Avenue</t>
  </si>
  <si>
    <t>2629 Nevelson Ct</t>
  </si>
  <si>
    <t>Telzer</t>
  </si>
  <si>
    <t>(510) 555-2880</t>
  </si>
  <si>
    <t>El Sobrante</t>
  </si>
  <si>
    <t>598 Gold Court</t>
  </si>
  <si>
    <t>Makena</t>
  </si>
  <si>
    <t>(510) 555-9656</t>
  </si>
  <si>
    <t>Castro Valley</t>
  </si>
  <si>
    <t>649 Ridgewood Drive</t>
  </si>
  <si>
    <t>(949) 555-2187</t>
  </si>
  <si>
    <t>Tangerine</t>
  </si>
  <si>
    <t>Gesheya</t>
  </si>
  <si>
    <t>(626) 555-4585</t>
  </si>
  <si>
    <t>Altadena</t>
  </si>
  <si>
    <t>2825 N St James Pl</t>
  </si>
  <si>
    <t>Oceanside</t>
  </si>
  <si>
    <t>96 Baja Vista Rd</t>
  </si>
  <si>
    <t>Elettra</t>
  </si>
  <si>
    <t>(510) 555-7583</t>
  </si>
  <si>
    <t>Piedmont</t>
  </si>
  <si>
    <t>524 Scenic Avenue</t>
  </si>
  <si>
    <t>Stephenson</t>
  </si>
  <si>
    <t>(650) 555-3572</t>
  </si>
  <si>
    <t>San Bruno</t>
  </si>
  <si>
    <t>755 Elm Avenue</t>
  </si>
  <si>
    <t>(650) 555-7167</t>
  </si>
  <si>
    <t>Los Altos</t>
  </si>
  <si>
    <t>5755 Granger Avenue</t>
  </si>
  <si>
    <t>(415) 555-9907</t>
  </si>
  <si>
    <t>San Francisco</t>
  </si>
  <si>
    <t>22 Restani Way</t>
  </si>
  <si>
    <t>Sabella</t>
  </si>
  <si>
    <t>(415) 555-6415</t>
  </si>
  <si>
    <t>755 54Th Avenue</t>
  </si>
  <si>
    <t>(323) 555-9321</t>
  </si>
  <si>
    <t>Los Angeles</t>
  </si>
  <si>
    <t>5669 Elevado Street</t>
  </si>
  <si>
    <t>Eissa</t>
  </si>
  <si>
    <t>(805) 555-1012</t>
  </si>
  <si>
    <t>Ojai</t>
  </si>
  <si>
    <t>P.O. Box 28</t>
  </si>
  <si>
    <t>Rocamora</t>
  </si>
  <si>
    <t>(805) 555-3276</t>
  </si>
  <si>
    <t>Camarillo</t>
  </si>
  <si>
    <t>6945 Via Alba</t>
  </si>
  <si>
    <t>Rawnsley</t>
  </si>
  <si>
    <t>(805) 555-5628</t>
  </si>
  <si>
    <t>Cambria</t>
  </si>
  <si>
    <t>Rathmann</t>
  </si>
  <si>
    <t>(909) 555-1222</t>
  </si>
  <si>
    <t>Claremont</t>
  </si>
  <si>
    <t>459 Harrison Avenue</t>
  </si>
  <si>
    <t>Shelley</t>
  </si>
  <si>
    <t>(562) 555-6668</t>
  </si>
  <si>
    <t>Whittier</t>
  </si>
  <si>
    <t>6755 Hillside Lane</t>
  </si>
  <si>
    <t>Philips</t>
  </si>
  <si>
    <t>5559 Eddy St</t>
  </si>
  <si>
    <t>Ou</t>
  </si>
  <si>
    <t>(310) 555-6640</t>
  </si>
  <si>
    <t>Pacific Palisades</t>
  </si>
  <si>
    <t>5549 Napoli Drive</t>
  </si>
  <si>
    <t>Orrantia</t>
  </si>
  <si>
    <t>(760) 555-1076</t>
  </si>
  <si>
    <t>462 E 5Th Avenue</t>
  </si>
  <si>
    <t>Ndiaye</t>
  </si>
  <si>
    <t>(510) 555-1809</t>
  </si>
  <si>
    <t>59 Key Route Blvd</t>
  </si>
  <si>
    <t>Morray</t>
  </si>
  <si>
    <t>(530) 555-1113</t>
  </si>
  <si>
    <t>Chico</t>
  </si>
  <si>
    <t>5846Wilson Landng Dr</t>
  </si>
  <si>
    <t>Montiglio</t>
  </si>
  <si>
    <t>(916) 555-1790</t>
  </si>
  <si>
    <t>Carmichael</t>
  </si>
  <si>
    <t>595 Shelato Way</t>
  </si>
  <si>
    <t>Michaels</t>
  </si>
  <si>
    <t>(650) 555-7416</t>
  </si>
  <si>
    <t>Palo Alto</t>
  </si>
  <si>
    <t>55 El Carmelo Ave</t>
  </si>
  <si>
    <t>Mendel</t>
  </si>
  <si>
    <t>(818) 555-8218</t>
  </si>
  <si>
    <t>Pasadena</t>
  </si>
  <si>
    <t>P O Box 6527</t>
  </si>
  <si>
    <t>Katie</t>
  </si>
  <si>
    <t>(213) 555-9001</t>
  </si>
  <si>
    <t>5554 S Magnolia Ave</t>
  </si>
  <si>
    <t>Mcnamara</t>
  </si>
  <si>
    <t>(909) 555-4732</t>
  </si>
  <si>
    <t>5546 Benedict Avenue</t>
  </si>
  <si>
    <t>(559) 555-1461</t>
  </si>
  <si>
    <t>Fresno</t>
  </si>
  <si>
    <t>956 East Vartikian</t>
  </si>
  <si>
    <t>Lomeli-Loibl</t>
  </si>
  <si>
    <t>(916) 555-4202</t>
  </si>
  <si>
    <t>Elk Grove</t>
  </si>
  <si>
    <t>9949 Meadowsweet Way</t>
  </si>
  <si>
    <t>Li</t>
  </si>
  <si>
    <t>(707) 555-3207</t>
  </si>
  <si>
    <t>Santa Rosa</t>
  </si>
  <si>
    <t>2955 Range Ave</t>
  </si>
  <si>
    <t>(805) 555-5921</t>
  </si>
  <si>
    <t>Thousand Oaks</t>
  </si>
  <si>
    <t>526 Equestrian Ave</t>
  </si>
  <si>
    <t>Lecount</t>
  </si>
  <si>
    <t>(925) 555-4374</t>
  </si>
  <si>
    <t>959 Canyon Road</t>
  </si>
  <si>
    <t>Kornfeld</t>
  </si>
  <si>
    <t>Upland</t>
  </si>
  <si>
    <t>5759 O'Malley Way</t>
  </si>
  <si>
    <t>Khan</t>
  </si>
  <si>
    <t>(760) 555-4533</t>
  </si>
  <si>
    <t>Encinitas</t>
  </si>
  <si>
    <t>27 Whitewood Place</t>
  </si>
  <si>
    <t>(626) 555-3745</t>
  </si>
  <si>
    <t>Duarte</t>
  </si>
  <si>
    <t>55 Mel Canyon Road</t>
  </si>
  <si>
    <t>(415) 555-4771</t>
  </si>
  <si>
    <t>5249 Washington St</t>
  </si>
  <si>
    <t>Hunt</t>
  </si>
  <si>
    <t>(818) 555-4345</t>
  </si>
  <si>
    <t>Glendale</t>
  </si>
  <si>
    <t>5552 Hillcrest Ave</t>
  </si>
  <si>
    <t>(714) 555-7220</t>
  </si>
  <si>
    <t>Buena  Park</t>
  </si>
  <si>
    <t>6 Woodlake Drive</t>
  </si>
  <si>
    <t>(415) 555-4012</t>
  </si>
  <si>
    <t>4 Beckett Street</t>
  </si>
  <si>
    <t>Kristiane</t>
  </si>
  <si>
    <t>(858) 555-9205</t>
  </si>
  <si>
    <t>San Diego</t>
  </si>
  <si>
    <t>7555 Charmont Drive</t>
  </si>
  <si>
    <t>(559) 555-5444</t>
  </si>
  <si>
    <t>295 W Portland Ave</t>
  </si>
  <si>
    <t>Harzewski</t>
  </si>
  <si>
    <t>Saratoga</t>
  </si>
  <si>
    <t>29699 Leonard Dr</t>
  </si>
  <si>
    <t>(714) 555-4524</t>
  </si>
  <si>
    <t>Santa Ana</t>
  </si>
  <si>
    <t>826 South Teakwood</t>
  </si>
  <si>
    <t>Marisa</t>
  </si>
  <si>
    <t>(562) 555-1280</t>
  </si>
  <si>
    <t>Seal Beach</t>
  </si>
  <si>
    <t>25 6Th Stiowa Ave</t>
  </si>
  <si>
    <t>Goldstein</t>
  </si>
  <si>
    <t>(925) 555-8440</t>
  </si>
  <si>
    <t>Orinda</t>
  </si>
  <si>
    <t>62 Camino Sobrante</t>
  </si>
  <si>
    <t>(714) 555-8114</t>
  </si>
  <si>
    <t>Orange</t>
  </si>
  <si>
    <t>476 N Wheatgrass</t>
  </si>
  <si>
    <t>(818) 555-1619</t>
  </si>
  <si>
    <t>Sherman Oaks</t>
  </si>
  <si>
    <t>469 Sunnyslope Ave</t>
  </si>
  <si>
    <t>Minh</t>
  </si>
  <si>
    <t>(213) 555-2781</t>
  </si>
  <si>
    <t>529 5/2 Bimini Place</t>
  </si>
  <si>
    <t>Ouida</t>
  </si>
  <si>
    <t>(510) 555-1731</t>
  </si>
  <si>
    <t>27 Greenbank Avenue</t>
  </si>
  <si>
    <t>Foster</t>
  </si>
  <si>
    <t>(415) 555-8966</t>
  </si>
  <si>
    <t>San Rafael</t>
  </si>
  <si>
    <t>9 Roberts Avenue</t>
  </si>
  <si>
    <t>Fewer</t>
  </si>
  <si>
    <t>(949) 555-4326</t>
  </si>
  <si>
    <t>5 Monaco</t>
  </si>
  <si>
    <t>Dougan</t>
  </si>
  <si>
    <t>(818) 555-5215</t>
  </si>
  <si>
    <t>Burbank</t>
  </si>
  <si>
    <t>55 S Sparks Street</t>
  </si>
  <si>
    <t>Magdalena</t>
  </si>
  <si>
    <t>(310) 555-8701</t>
  </si>
  <si>
    <t>Rncho Pls Verdes</t>
  </si>
  <si>
    <t>28725 Covecrest Rd</t>
  </si>
  <si>
    <t>Hilary</t>
  </si>
  <si>
    <t>(415) 555-2541</t>
  </si>
  <si>
    <t>767 22Nd Avenue</t>
  </si>
  <si>
    <t>Commons</t>
  </si>
  <si>
    <t>(925) 555-4669</t>
  </si>
  <si>
    <t>869 El Pintado Road</t>
  </si>
  <si>
    <t>Clarke-Mayberg</t>
  </si>
  <si>
    <t>(714) 555-3915</t>
  </si>
  <si>
    <t>Yorba Linda</t>
  </si>
  <si>
    <t>29485 Via Torralba</t>
  </si>
  <si>
    <t>Darcy</t>
  </si>
  <si>
    <t>(707) 555-2616</t>
  </si>
  <si>
    <t>Sebastopol</t>
  </si>
  <si>
    <t>8565 Lawrence Lane</t>
  </si>
  <si>
    <t>(530) 555-8047</t>
  </si>
  <si>
    <t>Bella Vista</t>
  </si>
  <si>
    <t>P.O. Box 628</t>
  </si>
  <si>
    <t>Natalie</t>
  </si>
  <si>
    <t>(707) 555-2074</t>
  </si>
  <si>
    <t>Guerneville</t>
  </si>
  <si>
    <t>Ayars</t>
  </si>
  <si>
    <t>(661) 555-6412</t>
  </si>
  <si>
    <t>Palmdale</t>
  </si>
  <si>
    <t>5756 Madrid Court</t>
  </si>
  <si>
    <t>Rosalyn</t>
  </si>
  <si>
    <t>(408) 555-3019</t>
  </si>
  <si>
    <t>Gilroy</t>
  </si>
  <si>
    <t>7595 Harvard Place</t>
  </si>
  <si>
    <t>(707) 555-8460</t>
  </si>
  <si>
    <t>Petaluma</t>
  </si>
  <si>
    <t>N Mcdowell Blvd</t>
  </si>
  <si>
    <t>(619) 555-3805</t>
  </si>
  <si>
    <t>258 Reef Court</t>
  </si>
  <si>
    <t>Ali</t>
  </si>
  <si>
    <t>(415) 555-4627</t>
  </si>
  <si>
    <t>459 London Street</t>
  </si>
  <si>
    <t>Toni</t>
  </si>
  <si>
    <t>(408) 555-6952</t>
  </si>
  <si>
    <t>Cupertino</t>
  </si>
  <si>
    <t>59299 Western Drive</t>
  </si>
  <si>
    <t>Madalyn</t>
  </si>
  <si>
    <t>(707) 555-6196</t>
  </si>
  <si>
    <t>Elk</t>
  </si>
  <si>
    <t>999 Cameron Road</t>
  </si>
  <si>
    <t>Alicyn</t>
  </si>
  <si>
    <t>Sonora</t>
  </si>
  <si>
    <t>22686 Meadow Lane</t>
  </si>
  <si>
    <t>Zaragoza</t>
  </si>
  <si>
    <t>(818) 555-1126</t>
  </si>
  <si>
    <t>North Hollywood</t>
  </si>
  <si>
    <t>5927 Craner Avenue</t>
  </si>
  <si>
    <t>Nakai</t>
  </si>
  <si>
    <t>(626) 555-6120</t>
  </si>
  <si>
    <t>649 Arbor St</t>
  </si>
  <si>
    <t>Naomi</t>
  </si>
  <si>
    <t>(626) 555-2719</t>
  </si>
  <si>
    <t>South Pasadena</t>
  </si>
  <si>
    <t>5455 Gravelia Avenue</t>
  </si>
  <si>
    <t>(714) 555-6691</t>
  </si>
  <si>
    <t>29 Vetrina</t>
  </si>
  <si>
    <t>Flight</t>
  </si>
  <si>
    <t>(818) 555-4972</t>
  </si>
  <si>
    <t>Agoura Hills</t>
  </si>
  <si>
    <t>29595 Woodbrook Rd</t>
  </si>
  <si>
    <t>(415) 555-1652</t>
  </si>
  <si>
    <t>Novato</t>
  </si>
  <si>
    <t>9 Encina Court</t>
  </si>
  <si>
    <t>(831) 555-4365</t>
  </si>
  <si>
    <t>Monterey</t>
  </si>
  <si>
    <t>899 Via Mirada</t>
  </si>
  <si>
    <t>Yap</t>
  </si>
  <si>
    <t>(925) 555-4400</t>
  </si>
  <si>
    <t>5687 Wisteria Way</t>
  </si>
  <si>
    <t>Cordner</t>
  </si>
  <si>
    <t>(916) 555-2936</t>
  </si>
  <si>
    <t>Rancho Cordova</t>
  </si>
  <si>
    <t>5964 Sportsman Ct</t>
  </si>
  <si>
    <t>Grossman</t>
  </si>
  <si>
    <t>(206) 555-2588</t>
  </si>
  <si>
    <t>AZ</t>
  </si>
  <si>
    <t>Paradise Valley</t>
  </si>
  <si>
    <t>545 E Orchid Ln</t>
  </si>
  <si>
    <t>Ft Defiance</t>
  </si>
  <si>
    <t>P.O. Box 759</t>
  </si>
  <si>
    <t>(480) 555-1417</t>
  </si>
  <si>
    <t>Mesa</t>
  </si>
  <si>
    <t>729 S Dobson</t>
  </si>
  <si>
    <t>Clapp</t>
  </si>
  <si>
    <t>(520) 555-2623</t>
  </si>
  <si>
    <t>Bisbee</t>
  </si>
  <si>
    <t>P.O. Box 5845</t>
  </si>
  <si>
    <t>(602) 555-2770</t>
  </si>
  <si>
    <t>Tempe</t>
  </si>
  <si>
    <t>259 East Broadmor Rd</t>
  </si>
  <si>
    <t>Deina</t>
  </si>
  <si>
    <t>(520) 555-7315</t>
  </si>
  <si>
    <t>Tucson</t>
  </si>
  <si>
    <t>255 East Hampton</t>
  </si>
  <si>
    <t>Stramel</t>
  </si>
  <si>
    <t>(501) 555-3999</t>
  </si>
  <si>
    <t>AR</t>
  </si>
  <si>
    <t>P.O. Box 245</t>
  </si>
  <si>
    <t>(501) 555-4772</t>
  </si>
  <si>
    <t>Little Rock</t>
  </si>
  <si>
    <t>49 Woodberry Road</t>
  </si>
  <si>
    <t>Welch</t>
  </si>
  <si>
    <t>(205) 555-1005</t>
  </si>
  <si>
    <t>AL</t>
  </si>
  <si>
    <t>Birmingham</t>
  </si>
  <si>
    <t>5529 Beacon Pkwy E</t>
  </si>
  <si>
    <t>Olson</t>
  </si>
  <si>
    <t>Payment Date</t>
  </si>
  <si>
    <t>Double</t>
  </si>
  <si>
    <t>Single</t>
  </si>
  <si>
    <t>Registration</t>
  </si>
  <si>
    <t>HomePhone</t>
  </si>
  <si>
    <t>ZipCode</t>
  </si>
  <si>
    <t>State</t>
  </si>
  <si>
    <t>City</t>
  </si>
  <si>
    <t>Address</t>
  </si>
  <si>
    <t>LastName</t>
  </si>
  <si>
    <t>FirstName</t>
  </si>
  <si>
    <t>Conference Totals</t>
  </si>
  <si>
    <t>Number of Registrations</t>
  </si>
  <si>
    <t>Sum of Registrations</t>
  </si>
  <si>
    <t>Number of Singles</t>
  </si>
  <si>
    <t>Sum of Singles</t>
  </si>
  <si>
    <t>Number of Doubles</t>
  </si>
  <si>
    <t>Sum of Doubles</t>
  </si>
  <si>
    <t>Cookie Sales by Region</t>
  </si>
  <si>
    <t>Sales Rep</t>
  </si>
  <si>
    <t>Region</t>
  </si>
  <si>
    <t># Orders</t>
  </si>
  <si>
    <t>Total Sales</t>
  </si>
  <si>
    <t>Bill</t>
  </si>
  <si>
    <t>West</t>
  </si>
  <si>
    <t>Harry</t>
  </si>
  <si>
    <t>North</t>
  </si>
  <si>
    <t>Joe</t>
  </si>
  <si>
    <t>East</t>
  </si>
  <si>
    <t>Ralph</t>
  </si>
  <si>
    <t>Sam</t>
  </si>
  <si>
    <t>Commission</t>
  </si>
  <si>
    <t>Name</t>
  </si>
  <si>
    <t>Zip Code</t>
  </si>
  <si>
    <t>Product</t>
  </si>
  <si>
    <t>asdsad</t>
  </si>
  <si>
    <t>Marketing</t>
  </si>
  <si>
    <t>525-4591</t>
  </si>
  <si>
    <t>01028</t>
  </si>
  <si>
    <t>345 South Street</t>
  </si>
  <si>
    <t>Sales Person</t>
  </si>
  <si>
    <t>165-46-5432</t>
  </si>
  <si>
    <t>R</t>
  </si>
  <si>
    <t>Production</t>
  </si>
  <si>
    <t>586-5555</t>
  </si>
  <si>
    <t>01060</t>
  </si>
  <si>
    <t>63 Riverside Drive</t>
  </si>
  <si>
    <t>Line Worker</t>
  </si>
  <si>
    <t>165-46-5643</t>
  </si>
  <si>
    <t>788-7900</t>
  </si>
  <si>
    <t>01103-1701</t>
  </si>
  <si>
    <t>131 Dwight Street</t>
  </si>
  <si>
    <t>321-62-1968</t>
  </si>
  <si>
    <t>E</t>
  </si>
  <si>
    <t>733-4101</t>
  </si>
  <si>
    <t>01118</t>
  </si>
  <si>
    <t>305 Bicentennial Highway</t>
  </si>
  <si>
    <t>Production Supervisor</t>
  </si>
  <si>
    <t>465-41-3216</t>
  </si>
  <si>
    <t>567-1248</t>
  </si>
  <si>
    <t>01106</t>
  </si>
  <si>
    <t>56 State Street</t>
  </si>
  <si>
    <t>321-32-6510</t>
  </si>
  <si>
    <t>S</t>
  </si>
  <si>
    <t>Finance</t>
  </si>
  <si>
    <t>586-4020</t>
  </si>
  <si>
    <t>01060-3111</t>
  </si>
  <si>
    <t>78 Main Street #5FL</t>
  </si>
  <si>
    <t>Accountant</t>
  </si>
  <si>
    <t>132-46-5413</t>
  </si>
  <si>
    <t>D</t>
  </si>
  <si>
    <t>586-7490</t>
  </si>
  <si>
    <t>64 Maplewood Shops</t>
  </si>
  <si>
    <t>454-51-3216</t>
  </si>
  <si>
    <t>567-3388</t>
  </si>
  <si>
    <t>167 Dwight Road</t>
  </si>
  <si>
    <t>165-46-5132</t>
  </si>
  <si>
    <t>Shipping</t>
  </si>
  <si>
    <t>583-4752</t>
  </si>
  <si>
    <t>01056</t>
  </si>
  <si>
    <t>407 Poole Street</t>
  </si>
  <si>
    <t>165-74-6516</t>
  </si>
  <si>
    <t>A</t>
  </si>
  <si>
    <t>594-4757</t>
  </si>
  <si>
    <t>01021</t>
  </si>
  <si>
    <t>P.O. Box 365</t>
  </si>
  <si>
    <t>321-65-4654</t>
  </si>
  <si>
    <t>788-1450</t>
  </si>
  <si>
    <t>01103</t>
  </si>
  <si>
    <t>1391 Main Street, Suite 723</t>
  </si>
  <si>
    <t>781-6850</t>
  </si>
  <si>
    <t>01115</t>
  </si>
  <si>
    <t>1555 Queen Street</t>
  </si>
  <si>
    <t>321-98-7983</t>
  </si>
  <si>
    <t>584-8477</t>
  </si>
  <si>
    <t>25 Main Street</t>
  </si>
  <si>
    <t>321-65-7465</t>
  </si>
  <si>
    <t>K</t>
  </si>
  <si>
    <t>594-5984</t>
  </si>
  <si>
    <t>01013-1682</t>
  </si>
  <si>
    <t>97 Center Street</t>
  </si>
  <si>
    <t>324-31-6546</t>
  </si>
  <si>
    <t>781-0630</t>
  </si>
  <si>
    <t>840 Liberty Street</t>
  </si>
  <si>
    <t>Foreman</t>
  </si>
  <si>
    <t>132-46-5432</t>
  </si>
  <si>
    <t>525-4301</t>
  </si>
  <si>
    <t>Rocky Hill Road</t>
  </si>
  <si>
    <t>984-32-1326</t>
  </si>
  <si>
    <t>O</t>
  </si>
  <si>
    <t>786-8961</t>
  </si>
  <si>
    <t>01001</t>
  </si>
  <si>
    <t>2 South Bridge Drive</t>
  </si>
  <si>
    <t>016-51-3216</t>
  </si>
  <si>
    <t>T</t>
  </si>
  <si>
    <t>534-3485</t>
  </si>
  <si>
    <t>01075</t>
  </si>
  <si>
    <t>11 Bach Lane</t>
  </si>
  <si>
    <t>321-65-4065</t>
  </si>
  <si>
    <t>G</t>
  </si>
  <si>
    <t>01061-5001</t>
  </si>
  <si>
    <t>30 Locust Street, Box 5001</t>
  </si>
  <si>
    <t>165-65-6513</t>
  </si>
  <si>
    <t>737-3139</t>
  </si>
  <si>
    <t>01089</t>
  </si>
  <si>
    <t>W. Springfield</t>
  </si>
  <si>
    <t>181 Park Avenue</t>
  </si>
  <si>
    <t>651-34-8665</t>
  </si>
  <si>
    <t>283-7075</t>
  </si>
  <si>
    <t>01009</t>
  </si>
  <si>
    <t>Bondsville</t>
  </si>
  <si>
    <t>83 Main Street, P.O. Box 359</t>
  </si>
  <si>
    <t>001-22-7711</t>
  </si>
  <si>
    <t>781-8711</t>
  </si>
  <si>
    <t>01089-3215</t>
  </si>
  <si>
    <t>103 Van Deene Avenue</t>
  </si>
  <si>
    <t>465-32-1654</t>
  </si>
  <si>
    <t>321-31-3213</t>
  </si>
  <si>
    <t>586-1348</t>
  </si>
  <si>
    <t>56 Main Street</t>
  </si>
  <si>
    <t>411-32-1654</t>
  </si>
  <si>
    <t>J</t>
  </si>
  <si>
    <t>43 Center Street</t>
  </si>
  <si>
    <t>432-16-5465</t>
  </si>
  <si>
    <t>567-0000</t>
  </si>
  <si>
    <t>651-32-1545</t>
  </si>
  <si>
    <t>781-3045</t>
  </si>
  <si>
    <t>01108</t>
  </si>
  <si>
    <t>507 Belmont Avenue</t>
  </si>
  <si>
    <t>654-65-1324</t>
  </si>
  <si>
    <t>788-4531</t>
  </si>
  <si>
    <t>01102</t>
  </si>
  <si>
    <t>P.O. Box 9031</t>
  </si>
  <si>
    <t>954-32-1324</t>
  </si>
  <si>
    <t>781-7000</t>
  </si>
  <si>
    <t>146 Chestnut Street</t>
  </si>
  <si>
    <t>155-45-6132</t>
  </si>
  <si>
    <t>583-3501</t>
  </si>
  <si>
    <t>8 White Street</t>
  </si>
  <si>
    <t>321-65-7321</t>
  </si>
  <si>
    <t>781-2410</t>
  </si>
  <si>
    <t>246 Park Street</t>
  </si>
  <si>
    <t>324-65-4324</t>
  </si>
  <si>
    <t>I</t>
  </si>
  <si>
    <t>Sales</t>
  </si>
  <si>
    <t>66 Beacon Street</t>
  </si>
  <si>
    <t>Salesman</t>
  </si>
  <si>
    <t>320-10-6513</t>
  </si>
  <si>
    <t>739-2647</t>
  </si>
  <si>
    <t>01090</t>
  </si>
  <si>
    <t>181 Park Avenue, P.O. Box 471</t>
  </si>
  <si>
    <t>321-65-7987</t>
  </si>
  <si>
    <t>737-2604</t>
  </si>
  <si>
    <t>54 Elm Street</t>
  </si>
  <si>
    <t>651-32-1984</t>
  </si>
  <si>
    <t>592-2714</t>
  </si>
  <si>
    <t>01013</t>
  </si>
  <si>
    <t>202 Exchange Street</t>
  </si>
  <si>
    <t>324-16-3310</t>
  </si>
  <si>
    <t>536-3112</t>
  </si>
  <si>
    <t>01040-1308</t>
  </si>
  <si>
    <t>P.O. Box 1308</t>
  </si>
  <si>
    <t>657-98-1324</t>
  </si>
  <si>
    <t>732-7568</t>
  </si>
  <si>
    <t>428 Brush Hill Avenue</t>
  </si>
  <si>
    <t>545-43-2132</t>
  </si>
  <si>
    <t>584-4515</t>
  </si>
  <si>
    <t>01060-3129</t>
  </si>
  <si>
    <t>102-22-4444</t>
  </si>
  <si>
    <t>Engineering</t>
  </si>
  <si>
    <t>543-6652</t>
  </si>
  <si>
    <t>01095</t>
  </si>
  <si>
    <t>1964 Boston Road</t>
  </si>
  <si>
    <t>Engineer</t>
  </si>
  <si>
    <t>657-46-8478</t>
  </si>
  <si>
    <t>739-6931</t>
  </si>
  <si>
    <t>1500 Main Street, Suite 2108</t>
  </si>
  <si>
    <t>321-32-3211</t>
  </si>
  <si>
    <t>U</t>
  </si>
  <si>
    <t>786-1720</t>
  </si>
  <si>
    <t>01030</t>
  </si>
  <si>
    <t>1325 Springfield Street</t>
  </si>
  <si>
    <t>104-65-4651</t>
  </si>
  <si>
    <t>584-7836</t>
  </si>
  <si>
    <t>90 Conz Street</t>
  </si>
  <si>
    <t>135-79-8413</t>
  </si>
  <si>
    <t>586-0679</t>
  </si>
  <si>
    <t>72 Center Street</t>
  </si>
  <si>
    <t>413-13-1265</t>
  </si>
  <si>
    <t>525-8220</t>
  </si>
  <si>
    <t>264 North Main Street</t>
  </si>
  <si>
    <t>798-41-3168</t>
  </si>
  <si>
    <t>R&amp;D</t>
  </si>
  <si>
    <t>400 North Farms Road</t>
  </si>
  <si>
    <t>Research Manager</t>
  </si>
  <si>
    <t>321-65-3216</t>
  </si>
  <si>
    <t>P</t>
  </si>
  <si>
    <t>586-5757</t>
  </si>
  <si>
    <t>181 Main Street</t>
  </si>
  <si>
    <t>Auditor's Assistant</t>
  </si>
  <si>
    <t>000-40-6546</t>
  </si>
  <si>
    <t>H</t>
  </si>
  <si>
    <t>566-5584</t>
  </si>
  <si>
    <t>01036</t>
  </si>
  <si>
    <t>2 Allen Street</t>
  </si>
  <si>
    <t>657-98-7432</t>
  </si>
  <si>
    <t>788-4799</t>
  </si>
  <si>
    <t>01101-2432</t>
  </si>
  <si>
    <t>P.O. Box 2432</t>
  </si>
  <si>
    <t>987-53-1186</t>
  </si>
  <si>
    <t>737-2661</t>
  </si>
  <si>
    <t>01103-1212</t>
  </si>
  <si>
    <t>32 Hampden Street</t>
  </si>
  <si>
    <t>534-65-7983</t>
  </si>
  <si>
    <t>737-1997</t>
  </si>
  <si>
    <t>302 Sumner Avenue</t>
  </si>
  <si>
    <t>465-32-1324</t>
  </si>
  <si>
    <t>461-40-4165</t>
  </si>
  <si>
    <t>V</t>
  </si>
  <si>
    <t>599-0919</t>
  </si>
  <si>
    <t>1200 Graceland Road</t>
  </si>
  <si>
    <t>654-65-1654</t>
  </si>
  <si>
    <t>525-1721</t>
  </si>
  <si>
    <t>75 North Main Street</t>
  </si>
  <si>
    <t>465-13-2495</t>
  </si>
  <si>
    <t>594-2222</t>
  </si>
  <si>
    <t>20 Rupert Street</t>
  </si>
  <si>
    <t>613-21-3213</t>
  </si>
  <si>
    <t>739-6921</t>
  </si>
  <si>
    <t>54 Longview Drive</t>
  </si>
  <si>
    <t>432-16-5132</t>
  </si>
  <si>
    <t>736-6712</t>
  </si>
  <si>
    <t>1341 Main Street</t>
  </si>
  <si>
    <t>123-10-1656</t>
  </si>
  <si>
    <t>787-0700</t>
  </si>
  <si>
    <t>94 State Street</t>
  </si>
  <si>
    <t>Vice President</t>
  </si>
  <si>
    <t>654-16-5798</t>
  </si>
  <si>
    <t>M</t>
  </si>
  <si>
    <t>781-3765</t>
  </si>
  <si>
    <t>82 Main Street, Box 977</t>
  </si>
  <si>
    <t>202-65-6698</t>
  </si>
  <si>
    <t>584-1970</t>
  </si>
  <si>
    <t>63 Main Street, P.O. Box 37</t>
  </si>
  <si>
    <t>823-23-1956</t>
  </si>
  <si>
    <t>W</t>
  </si>
  <si>
    <t>736-2066</t>
  </si>
  <si>
    <t>1380 Main Street</t>
  </si>
  <si>
    <t>654-86-4321</t>
  </si>
  <si>
    <t>732-0471</t>
  </si>
  <si>
    <t>1218 Westfield</t>
  </si>
  <si>
    <t>324-76-5432</t>
  </si>
  <si>
    <t>567-5060</t>
  </si>
  <si>
    <t>3 Wenonah Place</t>
  </si>
  <si>
    <t>913-24-6541</t>
  </si>
  <si>
    <t>L</t>
  </si>
  <si>
    <t>568-8641</t>
  </si>
  <si>
    <t>01085-0399</t>
  </si>
  <si>
    <t>P.O. Box 399</t>
  </si>
  <si>
    <t>825-96-5335</t>
  </si>
  <si>
    <t>594-2070</t>
  </si>
  <si>
    <t>01020</t>
  </si>
  <si>
    <t>16 Savory Drive</t>
  </si>
  <si>
    <t>321-65-4561</t>
  </si>
  <si>
    <t>82 Main Street</t>
  </si>
  <si>
    <t>432-16-5652</t>
  </si>
  <si>
    <t>Human Resources</t>
  </si>
  <si>
    <t>283-3418</t>
  </si>
  <si>
    <t>01080</t>
  </si>
  <si>
    <t>P.O. Box 98</t>
  </si>
  <si>
    <t>Manager</t>
  </si>
  <si>
    <t>653-26-5986</t>
  </si>
  <si>
    <t>786-2510</t>
  </si>
  <si>
    <t>430 Main Street, Box 412</t>
  </si>
  <si>
    <t>563-21-3546</t>
  </si>
  <si>
    <t>525-6601</t>
  </si>
  <si>
    <t>280 North Main Street, Box 186</t>
  </si>
  <si>
    <t>065-46-5416</t>
  </si>
  <si>
    <t>594-5323</t>
  </si>
  <si>
    <t>01020-1814</t>
  </si>
  <si>
    <t>129 Church Street</t>
  </si>
  <si>
    <t>321-65-1465</t>
  </si>
  <si>
    <t>B</t>
  </si>
  <si>
    <t>525-3444</t>
  </si>
  <si>
    <t>180 Denslow Road, Box 469</t>
  </si>
  <si>
    <t>316-55-3132</t>
  </si>
  <si>
    <t>737-3347</t>
  </si>
  <si>
    <t>01101</t>
  </si>
  <si>
    <t>P.O. Box 4579</t>
  </si>
  <si>
    <t>989-52-6953</t>
  </si>
  <si>
    <t>730-6300</t>
  </si>
  <si>
    <t>01102-1631</t>
  </si>
  <si>
    <t>1350 Main Street, Box 1631</t>
  </si>
  <si>
    <t>653-23-2165</t>
  </si>
  <si>
    <t>584-8966</t>
  </si>
  <si>
    <t>50 Center Street</t>
  </si>
  <si>
    <t>Payroll Clerk</t>
  </si>
  <si>
    <t>231-32-4651</t>
  </si>
  <si>
    <t>562-5555</t>
  </si>
  <si>
    <t>01085</t>
  </si>
  <si>
    <t>79 Broad Street</t>
  </si>
  <si>
    <t>986-76-5186</t>
  </si>
  <si>
    <t>321-65-4651</t>
  </si>
  <si>
    <t>586-3868</t>
  </si>
  <si>
    <t>Whitney Avenue</t>
  </si>
  <si>
    <t>065-46-5132</t>
  </si>
  <si>
    <t>586-9877</t>
  </si>
  <si>
    <t>798-46-5321</t>
  </si>
  <si>
    <t>345 Broadway</t>
  </si>
  <si>
    <t>654-65-1657</t>
  </si>
  <si>
    <t>785-1611</t>
  </si>
  <si>
    <t>01090-1180</t>
  </si>
  <si>
    <t>180 Westfield Street</t>
  </si>
  <si>
    <t>651-13-2165</t>
  </si>
  <si>
    <t>584-7300</t>
  </si>
  <si>
    <t>53 Gothic Street</t>
  </si>
  <si>
    <t>Auditor</t>
  </si>
  <si>
    <t>065-12-1165</t>
  </si>
  <si>
    <t>734-8263</t>
  </si>
  <si>
    <t>1200 Main Street, Room 609</t>
  </si>
  <si>
    <t>843-21-3214</t>
  </si>
  <si>
    <t>584-4348</t>
  </si>
  <si>
    <t>01060-3606</t>
  </si>
  <si>
    <t>564 Burts Pit Road</t>
  </si>
  <si>
    <t>324-65-1003</t>
  </si>
  <si>
    <t>247-9429</t>
  </si>
  <si>
    <t>01038</t>
  </si>
  <si>
    <t>Hatfield</t>
  </si>
  <si>
    <t>486-13-3654</t>
  </si>
  <si>
    <t>2377 Boston Road</t>
  </si>
  <si>
    <t>653-32-4186</t>
  </si>
  <si>
    <t>599-0996</t>
  </si>
  <si>
    <t>Amherst Road</t>
  </si>
  <si>
    <t>656-54-2131</t>
  </si>
  <si>
    <t>651-32-4656</t>
  </si>
  <si>
    <t>781-6964</t>
  </si>
  <si>
    <t>One Monarch Place, Box 2314</t>
  </si>
  <si>
    <t>321-30-1326</t>
  </si>
  <si>
    <t>596-3300</t>
  </si>
  <si>
    <t>771 Main Street</t>
  </si>
  <si>
    <t>543-13-2432</t>
  </si>
  <si>
    <t>596-6992</t>
  </si>
  <si>
    <t>Wilbraham Road</t>
  </si>
  <si>
    <t>065-40-4106</t>
  </si>
  <si>
    <t>P.O. Box 15349</t>
  </si>
  <si>
    <t>Sales Manager</t>
  </si>
  <si>
    <t>654-13-2186</t>
  </si>
  <si>
    <t>567-3343</t>
  </si>
  <si>
    <t>136 Dwight Road</t>
  </si>
  <si>
    <t>135-46-4321</t>
  </si>
  <si>
    <t>C</t>
  </si>
  <si>
    <t>One Monarch Place</t>
  </si>
  <si>
    <t>498-79-8143</t>
  </si>
  <si>
    <t>584-5258</t>
  </si>
  <si>
    <t>241 King Street</t>
  </si>
  <si>
    <t>736-8315</t>
  </si>
  <si>
    <t>7688 Park Avenue</t>
  </si>
  <si>
    <t>651-06-0406</t>
  </si>
  <si>
    <t>739-5803</t>
  </si>
  <si>
    <t>55 State Street</t>
  </si>
  <si>
    <t>654-13-2132</t>
  </si>
  <si>
    <t>535-1900</t>
  </si>
  <si>
    <t>01040</t>
  </si>
  <si>
    <t>330 Whitney Avenue, Suite 650</t>
  </si>
  <si>
    <t>135-43-2165</t>
  </si>
  <si>
    <t>01090-0339</t>
  </si>
  <si>
    <t>103 Van Deene Avenue, Box 339</t>
  </si>
  <si>
    <t>164-10-0416</t>
  </si>
  <si>
    <t>737-0300</t>
  </si>
  <si>
    <t>1233 Westfield Street</t>
  </si>
  <si>
    <t>321-65-4655</t>
  </si>
  <si>
    <t>584-1401</t>
  </si>
  <si>
    <t>78 Main Street</t>
  </si>
  <si>
    <t>654-46-5413</t>
  </si>
  <si>
    <t>736-0661</t>
  </si>
  <si>
    <t>01060-3848</t>
  </si>
  <si>
    <t>163 Conz Street</t>
  </si>
  <si>
    <t>Shipping Clerk</t>
  </si>
  <si>
    <t>416-54-3213</t>
  </si>
  <si>
    <t>736-6785</t>
  </si>
  <si>
    <t>1691 Main Street</t>
  </si>
  <si>
    <t>198-78-9121</t>
  </si>
  <si>
    <t>Y</t>
  </si>
  <si>
    <t>153-20-8465</t>
  </si>
  <si>
    <t>657-65-1324</t>
  </si>
  <si>
    <t>596-8803</t>
  </si>
  <si>
    <t>2440 Boston Road</t>
  </si>
  <si>
    <t>213-26-5465</t>
  </si>
  <si>
    <t>583-3407</t>
  </si>
  <si>
    <t>01056-0407</t>
  </si>
  <si>
    <t>201 East Street</t>
  </si>
  <si>
    <t>465-46-3213</t>
  </si>
  <si>
    <t>781-0671</t>
  </si>
  <si>
    <t>01103-1616</t>
  </si>
  <si>
    <t>465-32-1354</t>
  </si>
  <si>
    <t>773-9913</t>
  </si>
  <si>
    <t>1 Green Street</t>
  </si>
  <si>
    <t>968-76-5137</t>
  </si>
  <si>
    <t>733-3131</t>
  </si>
  <si>
    <t>01101-2979</t>
  </si>
  <si>
    <t>959 Main Street</t>
  </si>
  <si>
    <t>324-65-4632</t>
  </si>
  <si>
    <t>586-6161</t>
  </si>
  <si>
    <t>231 Main Street</t>
  </si>
  <si>
    <t>657-48-6541</t>
  </si>
  <si>
    <t>01129</t>
  </si>
  <si>
    <t>42 Hardy Street</t>
  </si>
  <si>
    <t>213-24-6565</t>
  </si>
  <si>
    <t>253-3836</t>
  </si>
  <si>
    <t>01002</t>
  </si>
  <si>
    <t>5 Burgundy Lane</t>
  </si>
  <si>
    <t>165-41-3203</t>
  </si>
  <si>
    <t>789-3995</t>
  </si>
  <si>
    <t>525 Springfield Street</t>
  </si>
  <si>
    <t>485-33-2465</t>
  </si>
  <si>
    <t>586-5690</t>
  </si>
  <si>
    <t>654-41-3216</t>
  </si>
  <si>
    <t>784-2000</t>
  </si>
  <si>
    <t>01040-2744</t>
  </si>
  <si>
    <t>361 Whitney Ave</t>
  </si>
  <si>
    <t>432-13-2654</t>
  </si>
  <si>
    <t>598-8544</t>
  </si>
  <si>
    <t>117 Church Street</t>
  </si>
  <si>
    <t>625-65-9863</t>
  </si>
  <si>
    <t>781-5480</t>
  </si>
  <si>
    <t>117 Park Avenue</t>
  </si>
  <si>
    <t>165-79-8761</t>
  </si>
  <si>
    <t>525-6832</t>
  </si>
  <si>
    <t>145 Shaker Road</t>
  </si>
  <si>
    <t>654-61-3216</t>
  </si>
  <si>
    <t>596-3807</t>
  </si>
  <si>
    <t>470 Main Street, P.O. Box 26</t>
  </si>
  <si>
    <t>543-32-1654</t>
  </si>
  <si>
    <t>549-7887</t>
  </si>
  <si>
    <t>150 Fearing Street</t>
  </si>
  <si>
    <t>654-65-4132</t>
  </si>
  <si>
    <t>734-6418</t>
  </si>
  <si>
    <t>324-65-4132</t>
  </si>
  <si>
    <t>781-5101</t>
  </si>
  <si>
    <t>01105-1857</t>
  </si>
  <si>
    <t>110 Maple Street</t>
  </si>
  <si>
    <t>254-84-5641</t>
  </si>
  <si>
    <t>774-2966</t>
  </si>
  <si>
    <t>01301</t>
  </si>
  <si>
    <t>Greenfield</t>
  </si>
  <si>
    <t>62 Federal Street</t>
  </si>
  <si>
    <t>584-2211</t>
  </si>
  <si>
    <t>160 Main Street</t>
  </si>
  <si>
    <t>654-32-1654</t>
  </si>
  <si>
    <t>586-1994</t>
  </si>
  <si>
    <t>17 New South Street</t>
  </si>
  <si>
    <t>687-97-6101</t>
  </si>
  <si>
    <t>584-5637</t>
  </si>
  <si>
    <t>70 Center Street</t>
  </si>
  <si>
    <t>432-13-2186</t>
  </si>
  <si>
    <t>200 Industrial Park</t>
  </si>
  <si>
    <t>416-54-6543</t>
  </si>
  <si>
    <t>733-6688</t>
  </si>
  <si>
    <t>95 State Street P.O. Box 2679</t>
  </si>
  <si>
    <t>651-65-4400</t>
  </si>
  <si>
    <t>584-8424</t>
  </si>
  <si>
    <t>16 Center Street</t>
  </si>
  <si>
    <t>321-65-4326</t>
  </si>
  <si>
    <t>788-6181</t>
  </si>
  <si>
    <t>6 5th Avenue</t>
  </si>
  <si>
    <t>987-98-4321</t>
  </si>
  <si>
    <t>586-7373</t>
  </si>
  <si>
    <t>01061-0357</t>
  </si>
  <si>
    <t>P.O. Box 357</t>
  </si>
  <si>
    <t>413-24-9879</t>
  </si>
  <si>
    <t>781-5222</t>
  </si>
  <si>
    <t>146 Bay Road</t>
  </si>
  <si>
    <t>654-65-1321</t>
  </si>
  <si>
    <t>567-7967</t>
  </si>
  <si>
    <t>567 Many Avenue</t>
  </si>
  <si>
    <t>465-13-2165</t>
  </si>
  <si>
    <t>589-9511</t>
  </si>
  <si>
    <t>222 1/2 Windsor</t>
  </si>
  <si>
    <t>651-32-4195</t>
  </si>
  <si>
    <t>1500 Main Street, Box 15349</t>
  </si>
  <si>
    <t>654-83-2132</t>
  </si>
  <si>
    <t>567-6161</t>
  </si>
  <si>
    <t>666 Bliss Road</t>
  </si>
  <si>
    <t>351-32-1654</t>
  </si>
  <si>
    <t>533-1300</t>
  </si>
  <si>
    <t>533 Irene Street</t>
  </si>
  <si>
    <t>536-51-3032</t>
  </si>
  <si>
    <t>117 Main Street</t>
  </si>
  <si>
    <t>654-32-1534</t>
  </si>
  <si>
    <t>781-6090</t>
  </si>
  <si>
    <t>380 Union Street, Room 324</t>
  </si>
  <si>
    <t>135-74-9874</t>
  </si>
  <si>
    <t>584-6789</t>
  </si>
  <si>
    <t>110 King Street</t>
  </si>
  <si>
    <t>465-13-2645</t>
  </si>
  <si>
    <t>736-3714</t>
  </si>
  <si>
    <t>31 Ely Avenue</t>
  </si>
  <si>
    <t>321-65-4653</t>
  </si>
  <si>
    <t>584-7950</t>
  </si>
  <si>
    <t>01060-3104</t>
  </si>
  <si>
    <t>182 Main Street</t>
  </si>
  <si>
    <t>584-7086</t>
  </si>
  <si>
    <t>286 Prospect Street</t>
  </si>
  <si>
    <t>651-65-4651</t>
  </si>
  <si>
    <t>54 Revell Avenue</t>
  </si>
  <si>
    <t>593-5966</t>
  </si>
  <si>
    <t>01020-2816</t>
  </si>
  <si>
    <t>Chicopee Falls</t>
  </si>
  <si>
    <t>1751 Westover Road</t>
  </si>
  <si>
    <t>132-48-6574</t>
  </si>
  <si>
    <t>1380 Main Street, Box 2792</t>
  </si>
  <si>
    <t>321-65-7487</t>
  </si>
  <si>
    <t>N</t>
  </si>
  <si>
    <t>596-4417</t>
  </si>
  <si>
    <t>01057</t>
  </si>
  <si>
    <t>100 Main Street</t>
  </si>
  <si>
    <t>654-65-4321</t>
  </si>
  <si>
    <t>28 Columbus Avenue</t>
  </si>
  <si>
    <t>065-46-5465</t>
  </si>
  <si>
    <t>032-16-5631</t>
  </si>
  <si>
    <t>586-3315</t>
  </si>
  <si>
    <t>50 Conz Street</t>
  </si>
  <si>
    <t>316-32-4654</t>
  </si>
  <si>
    <t>781-0416</t>
  </si>
  <si>
    <t>233-23-2465</t>
  </si>
  <si>
    <t>592-2954</t>
  </si>
  <si>
    <t>43 Pearl Street</t>
  </si>
  <si>
    <t>658-64-8532</t>
  </si>
  <si>
    <t>737-8192</t>
  </si>
  <si>
    <t>01105</t>
  </si>
  <si>
    <t>120 Maple Street</t>
  </si>
  <si>
    <t>241-54-5646</t>
  </si>
  <si>
    <t>788-7559</t>
  </si>
  <si>
    <t>P.O. Box 912</t>
  </si>
  <si>
    <t>657-46-5416</t>
  </si>
  <si>
    <t>562-3112</t>
  </si>
  <si>
    <t>P.O. Box 70</t>
  </si>
  <si>
    <t>074-33-3421</t>
  </si>
  <si>
    <t>586-0210</t>
  </si>
  <si>
    <t>01060-4073</t>
  </si>
  <si>
    <t>132-16-5465</t>
  </si>
  <si>
    <t>584-1893</t>
  </si>
  <si>
    <t>7 Pleasant Street</t>
  </si>
  <si>
    <t>103-21-6556</t>
  </si>
  <si>
    <t>584-5519</t>
  </si>
  <si>
    <t>Riverside Drive</t>
  </si>
  <si>
    <t>135-32-1016</t>
  </si>
  <si>
    <t>584-7877</t>
  </si>
  <si>
    <t>656-54-9416</t>
  </si>
  <si>
    <t>781-1750</t>
  </si>
  <si>
    <t>01090-2111</t>
  </si>
  <si>
    <t>1111 Elm Street, Box 2111</t>
  </si>
  <si>
    <t>213-21-5465</t>
  </si>
  <si>
    <t>200 North Main Street</t>
  </si>
  <si>
    <t>47 Norwood Terrace</t>
  </si>
  <si>
    <t>655-32-1165</t>
  </si>
  <si>
    <t>1500 Main Street</t>
  </si>
  <si>
    <t>654-65-1216</t>
  </si>
  <si>
    <t>781-7075</t>
  </si>
  <si>
    <t>321 Park Street</t>
  </si>
  <si>
    <t>216-54-1323</t>
  </si>
  <si>
    <t>739-6911</t>
  </si>
  <si>
    <t>1350 Maint Street</t>
  </si>
  <si>
    <t>321-16-5654</t>
  </si>
  <si>
    <t>732-5066</t>
  </si>
  <si>
    <t>01107</t>
  </si>
  <si>
    <t>20 Birnie Avenue</t>
  </si>
  <si>
    <t>359-96-3599</t>
  </si>
  <si>
    <t>586-7227</t>
  </si>
  <si>
    <t>17 New South  Street</t>
  </si>
  <si>
    <t>781-7320</t>
  </si>
  <si>
    <t>01104</t>
  </si>
  <si>
    <t>77 Boylston Street</t>
  </si>
  <si>
    <t>965-13-2498</t>
  </si>
  <si>
    <t>165-49-7651</t>
  </si>
  <si>
    <t>732-7441</t>
  </si>
  <si>
    <t>145 State Street</t>
  </si>
  <si>
    <t>465-45-1231</t>
  </si>
  <si>
    <t>568-1243</t>
  </si>
  <si>
    <t>37 Broad Street</t>
  </si>
  <si>
    <t>362-46-5413</t>
  </si>
  <si>
    <t>525-1192</t>
  </si>
  <si>
    <t>321-32-1362</t>
  </si>
  <si>
    <t>732-4137</t>
  </si>
  <si>
    <t>662 Riverdale Street</t>
  </si>
  <si>
    <t>321-06-5650</t>
  </si>
  <si>
    <t>586-2905</t>
  </si>
  <si>
    <t>983-21-6549</t>
  </si>
  <si>
    <t>125 Pleasant Street</t>
  </si>
  <si>
    <t>465-10-4654</t>
  </si>
  <si>
    <t>584-5457</t>
  </si>
  <si>
    <t>300 North Main Street</t>
  </si>
  <si>
    <t>326-45-6540</t>
  </si>
  <si>
    <t>732-3158</t>
  </si>
  <si>
    <t>321-16-5465</t>
  </si>
  <si>
    <t>732-3071</t>
  </si>
  <si>
    <t>01138</t>
  </si>
  <si>
    <t>32 Hampden Street, Box 80396</t>
  </si>
  <si>
    <t>654-65-1002</t>
  </si>
  <si>
    <t>781-5700</t>
  </si>
  <si>
    <t>Chief Engineer</t>
  </si>
  <si>
    <t>216-54-6432</t>
  </si>
  <si>
    <t>586-8162</t>
  </si>
  <si>
    <t>531-65-7984</t>
  </si>
  <si>
    <t>733-5555</t>
  </si>
  <si>
    <t>504 Country Side</t>
  </si>
  <si>
    <t>566-93-5695</t>
  </si>
  <si>
    <t>1500 St. James Street</t>
  </si>
  <si>
    <t>065-41-3576</t>
  </si>
  <si>
    <t>584-0031</t>
  </si>
  <si>
    <t>190 Main Street</t>
  </si>
  <si>
    <t>531-65-0416</t>
  </si>
  <si>
    <t>256-8351</t>
  </si>
  <si>
    <t>20 Gatehouse Road</t>
  </si>
  <si>
    <t>132-16-5321</t>
  </si>
  <si>
    <t>967-5061</t>
  </si>
  <si>
    <t>01082</t>
  </si>
  <si>
    <t>89 Main Street</t>
  </si>
  <si>
    <t>016-28-6541</t>
  </si>
  <si>
    <t>283-2561</t>
  </si>
  <si>
    <t>01080-0008</t>
  </si>
  <si>
    <t>P.O. Box 8</t>
  </si>
  <si>
    <t>657-98-7316</t>
  </si>
  <si>
    <t>654-65-9851</t>
  </si>
  <si>
    <t>594-4780</t>
  </si>
  <si>
    <t>01013-1211</t>
  </si>
  <si>
    <t>111 Exchange Street</t>
  </si>
  <si>
    <t>321-13-2015</t>
  </si>
  <si>
    <t>739-7088</t>
  </si>
  <si>
    <t>436 Main Street</t>
  </si>
  <si>
    <t>321-11-3210</t>
  </si>
  <si>
    <t>733-6400</t>
  </si>
  <si>
    <t>31 Elm Street</t>
  </si>
  <si>
    <t>032-16-5465</t>
  </si>
  <si>
    <t>594-5216</t>
  </si>
  <si>
    <t>99 Church Street</t>
  </si>
  <si>
    <t>465-32-1165</t>
  </si>
  <si>
    <t>737-3539</t>
  </si>
  <si>
    <t>110 Elm Street</t>
  </si>
  <si>
    <t>324-65-4651</t>
  </si>
  <si>
    <t>784-0430</t>
  </si>
  <si>
    <t>P.O. Box 2554</t>
  </si>
  <si>
    <t>984-32-1657</t>
  </si>
  <si>
    <t>598-8381</t>
  </si>
  <si>
    <t>01013-2687</t>
  </si>
  <si>
    <t>10 Center Street</t>
  </si>
  <si>
    <t>254-89-8844</t>
  </si>
  <si>
    <t>736-7800</t>
  </si>
  <si>
    <t>155 Maple Street, Suite 204</t>
  </si>
  <si>
    <t>324-65-1313</t>
  </si>
  <si>
    <t>583-8358</t>
  </si>
  <si>
    <t>34 Chestnut Street</t>
  </si>
  <si>
    <t>065-51-3246</t>
  </si>
  <si>
    <t>406-54-1513</t>
  </si>
  <si>
    <t>586-7657</t>
  </si>
  <si>
    <t>9 3/4 Market Street</t>
  </si>
  <si>
    <t>210-32-6543</t>
  </si>
  <si>
    <t>781-5184</t>
  </si>
  <si>
    <t>321-13-2013</t>
  </si>
  <si>
    <t>788-8411</t>
  </si>
  <si>
    <t>01111</t>
  </si>
  <si>
    <t>1295 State Street</t>
  </si>
  <si>
    <t>132-11-6556</t>
  </si>
  <si>
    <t>1350 Main Street</t>
  </si>
  <si>
    <t>033-01-5401</t>
  </si>
  <si>
    <t>732-5465</t>
  </si>
  <si>
    <t>293 Elm Street</t>
  </si>
  <si>
    <t>596-69-6693</t>
  </si>
  <si>
    <t>734-5681</t>
  </si>
  <si>
    <t>01090-1094</t>
  </si>
  <si>
    <t>P.O. Box 1094</t>
  </si>
  <si>
    <t>986-51-6598</t>
  </si>
  <si>
    <t>584-6338</t>
  </si>
  <si>
    <t>42 Harrison Avenue</t>
  </si>
  <si>
    <t>654-63-5132</t>
  </si>
  <si>
    <t>594-2714</t>
  </si>
  <si>
    <t>01013-1241</t>
  </si>
  <si>
    <t>12 Bell Street</t>
  </si>
  <si>
    <t>654-65-4105</t>
  </si>
  <si>
    <t>395 Pleasant Street</t>
  </si>
  <si>
    <t>Researcher</t>
  </si>
  <si>
    <t>456-13-2105</t>
  </si>
  <si>
    <t>584-0481</t>
  </si>
  <si>
    <t>111 Pleasant Street</t>
  </si>
  <si>
    <t>584-6984</t>
  </si>
  <si>
    <t>01060-3153</t>
  </si>
  <si>
    <t>38 Main Street</t>
  </si>
  <si>
    <t>032-79-8794</t>
  </si>
  <si>
    <t>525-8800</t>
  </si>
  <si>
    <t>60 North Main Street</t>
  </si>
  <si>
    <t>321-53-4656</t>
  </si>
  <si>
    <t>566-8737</t>
  </si>
  <si>
    <t>7 Spring House Road</t>
  </si>
  <si>
    <t>614-21-3246</t>
  </si>
  <si>
    <t>734-3690</t>
  </si>
  <si>
    <t>1355 Liberty Street #303</t>
  </si>
  <si>
    <t>321-41-5511</t>
  </si>
  <si>
    <t>781-2520</t>
  </si>
  <si>
    <t>01114-0002</t>
  </si>
  <si>
    <t>654-32-9879</t>
  </si>
  <si>
    <t>733-9206</t>
  </si>
  <si>
    <t>1760 Main Street, Box 2814</t>
  </si>
  <si>
    <t>498-76-1657</t>
  </si>
  <si>
    <t>525-4391</t>
  </si>
  <si>
    <t>123-45-6789</t>
  </si>
  <si>
    <t>543-3534</t>
  </si>
  <si>
    <t>2036 Boston Road</t>
  </si>
  <si>
    <t>312-06-5654</t>
  </si>
  <si>
    <t>333 Elm Street</t>
  </si>
  <si>
    <t>653-22-8698</t>
  </si>
  <si>
    <t>781-8297</t>
  </si>
  <si>
    <t>P.O. Box 521</t>
  </si>
  <si>
    <t>321-32-6546</t>
  </si>
  <si>
    <t>202 Chestnut Street</t>
  </si>
  <si>
    <t>321-65-7986</t>
  </si>
  <si>
    <t>584-2107</t>
  </si>
  <si>
    <t>321-34-6654</t>
  </si>
  <si>
    <t>567-1054</t>
  </si>
  <si>
    <t>813 Williams Street</t>
  </si>
  <si>
    <t>656-51-2165</t>
  </si>
  <si>
    <t>Salary</t>
  </si>
  <si>
    <t>Hire Date</t>
  </si>
  <si>
    <t>Birth Date</t>
  </si>
  <si>
    <t>Department</t>
  </si>
  <si>
    <t>Home Phone</t>
  </si>
  <si>
    <t>Title</t>
  </si>
  <si>
    <t>SSN</t>
  </si>
  <si>
    <t>Employee ID</t>
  </si>
  <si>
    <t>Last</t>
  </si>
  <si>
    <t>Middle</t>
  </si>
  <si>
    <t>First</t>
  </si>
  <si>
    <t>Initials</t>
  </si>
  <si>
    <t>Full Name</t>
  </si>
  <si>
    <t>Last, First</t>
  </si>
  <si>
    <t>First Last</t>
  </si>
  <si>
    <t>Roosevelt</t>
  </si>
  <si>
    <t>D.</t>
  </si>
  <si>
    <t>Truman</t>
  </si>
  <si>
    <t>S.</t>
  </si>
  <si>
    <t>Eisenhower</t>
  </si>
  <si>
    <t>Dwight</t>
  </si>
  <si>
    <t>F.</t>
  </si>
  <si>
    <t>B.</t>
  </si>
  <si>
    <t>Lyndon</t>
  </si>
  <si>
    <t>Nixon</t>
  </si>
  <si>
    <t>M.</t>
  </si>
  <si>
    <t>Last Name</t>
  </si>
  <si>
    <t>Phone Number</t>
  </si>
  <si>
    <t>Insert Text</t>
  </si>
  <si>
    <t>413 222-4567</t>
  </si>
  <si>
    <t>617 555-1234</t>
  </si>
  <si>
    <t>987 654-9090</t>
  </si>
  <si>
    <t>617 345-6777</t>
  </si>
  <si>
    <t>413 888-9906</t>
  </si>
  <si>
    <t>Term</t>
  </si>
  <si>
    <t>Total Interest</t>
  </si>
  <si>
    <t>Mid-Term</t>
  </si>
  <si>
    <t>Paper 1</t>
  </si>
  <si>
    <t>Paper 2</t>
  </si>
  <si>
    <t>Final Exam</t>
  </si>
  <si>
    <t>Final Grade</t>
  </si>
  <si>
    <t>Send E-mail</t>
  </si>
  <si>
    <t>Student1@smith.edu</t>
  </si>
  <si>
    <t>Student2@smith.edu</t>
  </si>
  <si>
    <t>Student3@smith.edu</t>
  </si>
  <si>
    <t>Student4@smith.edu</t>
  </si>
  <si>
    <t>Student5@smith.edu</t>
  </si>
  <si>
    <t>Student6@smith.edu</t>
  </si>
  <si>
    <t>Student7@smith.edu</t>
  </si>
  <si>
    <t>Student8@smith.edu</t>
  </si>
  <si>
    <t>Student9@smith.edu</t>
  </si>
  <si>
    <t>Student10@smith.edu</t>
  </si>
  <si>
    <t>Weight</t>
  </si>
  <si>
    <t>Shipping Charge</t>
  </si>
  <si>
    <t>Shipping Charges</t>
  </si>
  <si>
    <t>Up to 10 lbs.</t>
  </si>
  <si>
    <t>11-25 lbs.</t>
  </si>
  <si>
    <t>26-50 lbs.</t>
  </si>
  <si>
    <t>Over 50 lbs.</t>
  </si>
  <si>
    <t>No charge</t>
  </si>
  <si>
    <t>Item 1</t>
  </si>
  <si>
    <t>Item 2</t>
  </si>
  <si>
    <t>Type</t>
  </si>
  <si>
    <t>Date</t>
  </si>
  <si>
    <t>Cost</t>
  </si>
  <si>
    <t>Order Num</t>
  </si>
  <si>
    <t>Cell Phones</t>
  </si>
  <si>
    <t>Accessories</t>
  </si>
  <si>
    <t>Calling Plans</t>
  </si>
  <si>
    <t>Ed</t>
  </si>
  <si>
    <t>What is the total number of sales made by Sam?</t>
  </si>
  <si>
    <t>What is the total dollar value of sales made by Ed?</t>
  </si>
  <si>
    <t>What is the total dollar value of Calling Plans sales?</t>
  </si>
  <si>
    <t>Bush</t>
  </si>
  <si>
    <t>W.</t>
  </si>
  <si>
    <t>First Name</t>
  </si>
  <si>
    <t>Franklin Roosevelt</t>
  </si>
  <si>
    <t>Harry Truman</t>
  </si>
  <si>
    <t>Dwight Eisenhower</t>
  </si>
  <si>
    <t>John Kennedy</t>
  </si>
  <si>
    <t>Lyndon Johnson</t>
  </si>
  <si>
    <t>Richard Nixon</t>
  </si>
  <si>
    <t>AND function</t>
  </si>
  <si>
    <t>OR function</t>
  </si>
  <si>
    <t>Conference Start Date</t>
  </si>
  <si>
    <t>Registration (full)</t>
  </si>
  <si>
    <t>BA</t>
  </si>
  <si>
    <t>Keynote</t>
  </si>
  <si>
    <t>AMEX 4%</t>
  </si>
  <si>
    <t>Registration Deadline</t>
  </si>
  <si>
    <t>Deposit</t>
  </si>
  <si>
    <t>V/MC 2.35%</t>
  </si>
  <si>
    <t>Late Fee</t>
  </si>
  <si>
    <t>Materials Only</t>
  </si>
  <si>
    <t>PhD</t>
  </si>
  <si>
    <t>Discover 3.3%</t>
  </si>
  <si>
    <t>$0-$5,000 range</t>
  </si>
  <si>
    <t>Certification</t>
  </si>
  <si>
    <t>Presenter</t>
  </si>
  <si>
    <t>Presenter Fee</t>
  </si>
  <si>
    <t>Credit Card</t>
  </si>
  <si>
    <t>V/MC</t>
  </si>
  <si>
    <t>11361</t>
  </si>
  <si>
    <t>01257</t>
  </si>
  <si>
    <t>03451</t>
  </si>
  <si>
    <t>02535</t>
  </si>
  <si>
    <t>88011</t>
  </si>
  <si>
    <t>16066</t>
  </si>
  <si>
    <t>05477</t>
  </si>
  <si>
    <t>19343</t>
  </si>
  <si>
    <t>AMEX</t>
  </si>
  <si>
    <t>02128</t>
  </si>
  <si>
    <t>06082</t>
  </si>
  <si>
    <t>88349</t>
  </si>
  <si>
    <t>18104</t>
  </si>
  <si>
    <t>11203</t>
  </si>
  <si>
    <t>91301</t>
  </si>
  <si>
    <t>Discover</t>
  </si>
  <si>
    <t>05753</t>
  </si>
  <si>
    <t>01220</t>
  </si>
  <si>
    <t>02574</t>
  </si>
  <si>
    <t>70122</t>
  </si>
  <si>
    <t>01068</t>
  </si>
  <si>
    <t>11731</t>
  </si>
  <si>
    <t>15001</t>
  </si>
  <si>
    <t>55409</t>
  </si>
  <si>
    <t>29464</t>
  </si>
  <si>
    <t>11776</t>
  </si>
  <si>
    <t>06437</t>
  </si>
  <si>
    <t>05346</t>
  </si>
  <si>
    <t>10280</t>
  </si>
  <si>
    <t>98112</t>
  </si>
  <si>
    <t>04107</t>
  </si>
  <si>
    <t>98338</t>
  </si>
  <si>
    <t>94115</t>
  </si>
  <si>
    <t>14063</t>
  </si>
  <si>
    <t>04856</t>
  </si>
  <si>
    <t>03229</t>
  </si>
  <si>
    <t>03110</t>
  </si>
  <si>
    <t>53005</t>
  </si>
  <si>
    <t>10040</t>
  </si>
  <si>
    <t>02478</t>
  </si>
  <si>
    <t>04240</t>
  </si>
  <si>
    <t>98022</t>
  </si>
  <si>
    <t>55105</t>
  </si>
  <si>
    <t>01420</t>
  </si>
  <si>
    <t>62704</t>
  </si>
  <si>
    <t>42701</t>
  </si>
  <si>
    <t>02575</t>
  </si>
  <si>
    <t>20171</t>
  </si>
  <si>
    <t>06905</t>
  </si>
  <si>
    <t>11358</t>
  </si>
  <si>
    <t>98059</t>
  </si>
  <si>
    <t>10031</t>
  </si>
  <si>
    <t>22003</t>
  </si>
  <si>
    <t>06484</t>
  </si>
  <si>
    <t>47424</t>
  </si>
  <si>
    <t>05651</t>
  </si>
  <si>
    <t>21209</t>
  </si>
  <si>
    <t>20191</t>
  </si>
  <si>
    <t>30022</t>
  </si>
  <si>
    <t>08540</t>
  </si>
  <si>
    <t>04952</t>
  </si>
  <si>
    <t>94118</t>
  </si>
  <si>
    <t>22032</t>
  </si>
  <si>
    <t>12561</t>
  </si>
  <si>
    <t>04073</t>
  </si>
  <si>
    <t>78363</t>
  </si>
  <si>
    <t>10044</t>
  </si>
  <si>
    <t>01258</t>
  </si>
  <si>
    <t>10282</t>
  </si>
  <si>
    <t>10583</t>
  </si>
  <si>
    <t>03581</t>
  </si>
  <si>
    <t>07078</t>
  </si>
  <si>
    <t>98032</t>
  </si>
  <si>
    <t>55422</t>
  </si>
  <si>
    <t>77024</t>
  </si>
  <si>
    <t>74114</t>
  </si>
  <si>
    <t>47250</t>
  </si>
  <si>
    <t>06511</t>
  </si>
  <si>
    <t>01776</t>
  </si>
  <si>
    <t>48098</t>
  </si>
  <si>
    <t>05602</t>
  </si>
  <si>
    <t>29730</t>
  </si>
  <si>
    <t>03906</t>
  </si>
  <si>
    <t>66205</t>
  </si>
  <si>
    <t>01770</t>
  </si>
  <si>
    <t>02144</t>
  </si>
  <si>
    <t>06033</t>
  </si>
  <si>
    <t>93024</t>
  </si>
  <si>
    <t>06517</t>
  </si>
  <si>
    <t>05401</t>
  </si>
  <si>
    <t>05055</t>
  </si>
  <si>
    <t>91105</t>
  </si>
  <si>
    <t>01346</t>
  </si>
  <si>
    <t>04852</t>
  </si>
  <si>
    <t>48071</t>
  </si>
  <si>
    <t>68106</t>
  </si>
  <si>
    <t>53711</t>
  </si>
  <si>
    <t>01109</t>
  </si>
  <si>
    <t>20815</t>
  </si>
  <si>
    <t>97470</t>
  </si>
  <si>
    <t>98604</t>
  </si>
  <si>
    <t>96734</t>
  </si>
  <si>
    <t>14092</t>
  </si>
  <si>
    <t>08034</t>
  </si>
  <si>
    <t>68132</t>
  </si>
  <si>
    <t>11432</t>
  </si>
  <si>
    <t>22102</t>
  </si>
  <si>
    <t>06111</t>
  </si>
  <si>
    <t>87301</t>
  </si>
  <si>
    <t>05091</t>
  </si>
  <si>
    <t>27565</t>
  </si>
  <si>
    <t>44070</t>
  </si>
  <si>
    <t>60605</t>
  </si>
  <si>
    <t>94112</t>
  </si>
  <si>
    <t>48025</t>
  </si>
  <si>
    <t>02359</t>
  </si>
  <si>
    <t>93711</t>
  </si>
  <si>
    <t>01760</t>
  </si>
  <si>
    <t>86504</t>
  </si>
  <si>
    <t>44022</t>
  </si>
  <si>
    <t>01886</t>
  </si>
  <si>
    <t>07509</t>
  </si>
  <si>
    <t>06790</t>
  </si>
  <si>
    <t>07444</t>
  </si>
  <si>
    <t>87505</t>
  </si>
  <si>
    <t>97405</t>
  </si>
  <si>
    <t>60047</t>
  </si>
  <si>
    <t>22030</t>
  </si>
  <si>
    <t>15216</t>
  </si>
  <si>
    <t>44107</t>
  </si>
  <si>
    <t>94108</t>
  </si>
  <si>
    <t>10039</t>
  </si>
  <si>
    <t>02906</t>
  </si>
  <si>
    <t>04050</t>
  </si>
  <si>
    <t>01522</t>
  </si>
  <si>
    <t>94549</t>
  </si>
  <si>
    <t>10940</t>
  </si>
  <si>
    <t>02461</t>
  </si>
  <si>
    <t>06897</t>
  </si>
  <si>
    <t>48104</t>
  </si>
  <si>
    <t>03824</t>
  </si>
  <si>
    <t>01430</t>
  </si>
  <si>
    <t>07202</t>
  </si>
  <si>
    <t>02909</t>
  </si>
  <si>
    <t>95401</t>
  </si>
  <si>
    <t>05667</t>
  </si>
  <si>
    <t>21037</t>
  </si>
  <si>
    <t>20874</t>
  </si>
  <si>
    <t>07304</t>
  </si>
  <si>
    <t>01867</t>
  </si>
  <si>
    <t>04270</t>
  </si>
  <si>
    <t>04011</t>
  </si>
  <si>
    <t>92869</t>
  </si>
  <si>
    <t>30563</t>
  </si>
  <si>
    <t>03908</t>
  </si>
  <si>
    <t>97229</t>
  </si>
  <si>
    <t>98012</t>
  </si>
  <si>
    <t>01072</t>
  </si>
  <si>
    <t>04353</t>
  </si>
  <si>
    <t>03255</t>
  </si>
  <si>
    <t>06107</t>
  </si>
  <si>
    <t>96749</t>
  </si>
  <si>
    <t>04253</t>
  </si>
  <si>
    <t>04096</t>
  </si>
  <si>
    <t>21032</t>
  </si>
  <si>
    <t>03304</t>
  </si>
  <si>
    <t>03281</t>
  </si>
  <si>
    <t>05446</t>
  </si>
  <si>
    <t>12077</t>
  </si>
  <si>
    <t>66085</t>
  </si>
  <si>
    <t>99223</t>
  </si>
  <si>
    <t>98382</t>
  </si>
  <si>
    <t>90740</t>
  </si>
  <si>
    <t>67954</t>
  </si>
  <si>
    <t>07920</t>
  </si>
  <si>
    <t>01062</t>
  </si>
  <si>
    <t>03431</t>
  </si>
  <si>
    <t>04428</t>
  </si>
  <si>
    <t>07006</t>
  </si>
  <si>
    <t>01778</t>
  </si>
  <si>
    <t>17319</t>
  </si>
  <si>
    <t>02653</t>
  </si>
  <si>
    <t>05146</t>
  </si>
  <si>
    <t>85603</t>
  </si>
  <si>
    <t>06903</t>
  </si>
  <si>
    <t>01741</t>
  </si>
  <si>
    <t>08088</t>
  </si>
  <si>
    <t>20817</t>
  </si>
  <si>
    <t>94945</t>
  </si>
  <si>
    <t>06851</t>
  </si>
  <si>
    <t>06854</t>
  </si>
  <si>
    <t>97520</t>
  </si>
  <si>
    <t>06370</t>
  </si>
  <si>
    <t>06902</t>
  </si>
  <si>
    <t>99203</t>
  </si>
  <si>
    <t>11365</t>
  </si>
  <si>
    <t>14715</t>
  </si>
  <si>
    <t>03802</t>
  </si>
  <si>
    <t>10305</t>
  </si>
  <si>
    <t>66202</t>
  </si>
  <si>
    <t>01463</t>
  </si>
  <si>
    <t>53213</t>
  </si>
  <si>
    <t>30087</t>
  </si>
  <si>
    <t>04926</t>
  </si>
  <si>
    <t>83501</t>
  </si>
  <si>
    <t>23321</t>
  </si>
  <si>
    <t>01073</t>
  </si>
  <si>
    <t>11229</t>
  </si>
  <si>
    <t>33704</t>
  </si>
  <si>
    <t>06896</t>
  </si>
  <si>
    <t>19010</t>
  </si>
  <si>
    <t>49855</t>
  </si>
  <si>
    <t>60030</t>
  </si>
  <si>
    <t>78750</t>
  </si>
  <si>
    <t>04401</t>
  </si>
  <si>
    <t>15238</t>
  </si>
  <si>
    <t>07002</t>
  </si>
  <si>
    <t>18411</t>
  </si>
  <si>
    <t>85719</t>
  </si>
  <si>
    <t>91030</t>
  </si>
  <si>
    <t>95624</t>
  </si>
  <si>
    <t>96746</t>
  </si>
  <si>
    <t>02186</t>
  </si>
  <si>
    <t>91601</t>
  </si>
  <si>
    <t>06375</t>
  </si>
  <si>
    <t>02748</t>
  </si>
  <si>
    <t>84105</t>
  </si>
  <si>
    <t>93940</t>
  </si>
  <si>
    <t>63303</t>
  </si>
  <si>
    <t>06801</t>
  </si>
  <si>
    <t>55331</t>
  </si>
  <si>
    <t>22207</t>
  </si>
  <si>
    <t>19028</t>
  </si>
  <si>
    <t>06001</t>
  </si>
  <si>
    <t>11201</t>
  </si>
  <si>
    <t>63146</t>
  </si>
  <si>
    <t>98043</t>
  </si>
  <si>
    <t>01011</t>
  </si>
  <si>
    <t>90004</t>
  </si>
  <si>
    <t>85202</t>
  </si>
  <si>
    <t>06078</t>
  </si>
  <si>
    <t>48103</t>
  </si>
  <si>
    <t>94526</t>
  </si>
  <si>
    <t>05757</t>
  </si>
  <si>
    <t>06447</t>
  </si>
  <si>
    <t>33712</t>
  </si>
  <si>
    <t>06032</t>
  </si>
  <si>
    <t>01339</t>
  </si>
  <si>
    <t>60048</t>
  </si>
  <si>
    <t>60473</t>
  </si>
  <si>
    <t>05674</t>
  </si>
  <si>
    <t>01518</t>
  </si>
  <si>
    <t>01096</t>
  </si>
  <si>
    <t>18977</t>
  </si>
  <si>
    <t>06070</t>
  </si>
  <si>
    <t>19605</t>
  </si>
  <si>
    <t>47401</t>
  </si>
  <si>
    <t>40208</t>
  </si>
  <si>
    <t>43019</t>
  </si>
  <si>
    <t>03894</t>
  </si>
  <si>
    <t>93108</t>
  </si>
  <si>
    <t>11206</t>
  </si>
  <si>
    <t>07641</t>
  </si>
  <si>
    <t>45505</t>
  </si>
  <si>
    <t>95472</t>
  </si>
  <si>
    <t>98208</t>
  </si>
  <si>
    <t>97221</t>
  </si>
  <si>
    <t>04553</t>
  </si>
  <si>
    <t>78247</t>
  </si>
  <si>
    <t>16504</t>
  </si>
  <si>
    <t>04271</t>
  </si>
  <si>
    <t>96817</t>
  </si>
  <si>
    <t>07043</t>
  </si>
  <si>
    <t>08638</t>
  </si>
  <si>
    <t>06470</t>
  </si>
  <si>
    <t>56601</t>
  </si>
  <si>
    <t>14170</t>
  </si>
  <si>
    <t>60025</t>
  </si>
  <si>
    <t>21228</t>
  </si>
  <si>
    <t>42001</t>
  </si>
  <si>
    <t>06010</t>
  </si>
  <si>
    <t>02563</t>
  </si>
  <si>
    <t>29650</t>
  </si>
  <si>
    <t>10523</t>
  </si>
  <si>
    <t>98027</t>
  </si>
  <si>
    <t>33071</t>
  </si>
  <si>
    <t>05677</t>
  </si>
  <si>
    <t>60062</t>
  </si>
  <si>
    <t>02468</t>
  </si>
  <si>
    <t>19382</t>
  </si>
  <si>
    <t>01093</t>
  </si>
  <si>
    <t>07726</t>
  </si>
  <si>
    <t>19126</t>
  </si>
  <si>
    <t>60517</t>
  </si>
  <si>
    <t>02459</t>
  </si>
  <si>
    <t>20850</t>
  </si>
  <si>
    <t>01731</t>
  </si>
  <si>
    <t>20878</t>
  </si>
  <si>
    <t>19390</t>
  </si>
  <si>
    <t>01375</t>
  </si>
  <si>
    <t>70606</t>
  </si>
  <si>
    <t>96816</t>
  </si>
  <si>
    <t>04074</t>
  </si>
  <si>
    <t>44112</t>
  </si>
  <si>
    <t>96768</t>
  </si>
  <si>
    <t>93428</t>
  </si>
  <si>
    <t>04038</t>
  </si>
  <si>
    <t>98371</t>
  </si>
  <si>
    <t>21244</t>
  </si>
  <si>
    <t>01033</t>
  </si>
  <si>
    <t>02192</t>
  </si>
  <si>
    <t>19046</t>
  </si>
  <si>
    <t>60613</t>
  </si>
  <si>
    <t>47904</t>
  </si>
  <si>
    <t>19064</t>
  </si>
  <si>
    <t>10009</t>
  </si>
  <si>
    <t>94024</t>
  </si>
  <si>
    <t>45208</t>
  </si>
  <si>
    <t>23831</t>
  </si>
  <si>
    <t>12033</t>
  </si>
  <si>
    <t>53040</t>
  </si>
  <si>
    <t>60201</t>
  </si>
  <si>
    <t>10598</t>
  </si>
  <si>
    <t>08534</t>
  </si>
  <si>
    <t>11368</t>
  </si>
  <si>
    <t>01035</t>
  </si>
  <si>
    <t>60504</t>
  </si>
  <si>
    <t>78731</t>
  </si>
  <si>
    <t>07042</t>
  </si>
  <si>
    <t>10011</t>
  </si>
  <si>
    <t>10021</t>
  </si>
  <si>
    <t>02649</t>
  </si>
  <si>
    <t>94954</t>
  </si>
  <si>
    <t>08520</t>
  </si>
  <si>
    <t>01027</t>
  </si>
  <si>
    <t>01720</t>
  </si>
  <si>
    <t>20872</t>
  </si>
  <si>
    <t>05403</t>
  </si>
  <si>
    <t>13104</t>
  </si>
  <si>
    <t>12186</t>
  </si>
  <si>
    <t>10024</t>
  </si>
  <si>
    <t>05821</t>
  </si>
  <si>
    <t>33168</t>
  </si>
  <si>
    <t>83001</t>
  </si>
  <si>
    <t>08247</t>
  </si>
  <si>
    <t>22015</t>
  </si>
  <si>
    <t>19087</t>
  </si>
  <si>
    <t>01721</t>
  </si>
  <si>
    <t>92707</t>
  </si>
  <si>
    <t>02920</t>
  </si>
  <si>
    <t>46052</t>
  </si>
  <si>
    <t>78213</t>
  </si>
  <si>
    <t>73160</t>
  </si>
  <si>
    <t>07748</t>
  </si>
  <si>
    <t>29616</t>
  </si>
  <si>
    <t>97008</t>
  </si>
  <si>
    <t>01119</t>
  </si>
  <si>
    <t>06515</t>
  </si>
  <si>
    <t>07648</t>
  </si>
  <si>
    <t>43085</t>
  </si>
  <si>
    <t>02842</t>
  </si>
  <si>
    <t>06525</t>
  </si>
  <si>
    <t>02806</t>
  </si>
  <si>
    <t>80909</t>
  </si>
  <si>
    <t>27605</t>
  </si>
  <si>
    <t>15104</t>
  </si>
  <si>
    <t>11414</t>
  </si>
  <si>
    <t>55435</t>
  </si>
  <si>
    <t>02176</t>
  </si>
  <si>
    <t>30121</t>
  </si>
  <si>
    <t>55964</t>
  </si>
  <si>
    <t>44118</t>
  </si>
  <si>
    <t>01945</t>
  </si>
  <si>
    <t>02067</t>
  </si>
  <si>
    <t>29458</t>
  </si>
  <si>
    <t>11694</t>
  </si>
  <si>
    <t>14527</t>
  </si>
  <si>
    <t>03755</t>
  </si>
  <si>
    <t>38120</t>
  </si>
  <si>
    <t>01128</t>
  </si>
  <si>
    <t>01370</t>
  </si>
  <si>
    <t>01966</t>
  </si>
  <si>
    <t>95973</t>
  </si>
  <si>
    <t>56721</t>
  </si>
  <si>
    <t>95432</t>
  </si>
  <si>
    <t>51104</t>
  </si>
  <si>
    <t>91116</t>
  </si>
  <si>
    <t>01541</t>
  </si>
  <si>
    <t>92024</t>
  </si>
  <si>
    <t>14624</t>
  </si>
  <si>
    <t>95608</t>
  </si>
  <si>
    <t>24402</t>
  </si>
  <si>
    <t>80138</t>
  </si>
  <si>
    <t>96744</t>
  </si>
  <si>
    <t>23454</t>
  </si>
  <si>
    <t>32409</t>
  </si>
  <si>
    <t>33186</t>
  </si>
  <si>
    <t>07052</t>
  </si>
  <si>
    <t>01337</t>
  </si>
  <si>
    <t>94941</t>
  </si>
  <si>
    <t>92614</t>
  </si>
  <si>
    <t>02048</t>
  </si>
  <si>
    <t>01719</t>
  </si>
  <si>
    <t>73069</t>
  </si>
  <si>
    <t>55343</t>
  </si>
  <si>
    <t>10589</t>
  </si>
  <si>
    <t>02852</t>
  </si>
  <si>
    <t>08512</t>
  </si>
  <si>
    <t>19081</t>
  </si>
  <si>
    <t>07009</t>
  </si>
  <si>
    <t>38119</t>
  </si>
  <si>
    <t>22301</t>
  </si>
  <si>
    <t>78404</t>
  </si>
  <si>
    <t>02554</t>
  </si>
  <si>
    <t>83864</t>
  </si>
  <si>
    <t>02445</t>
  </si>
  <si>
    <t>02148</t>
  </si>
  <si>
    <t>06355</t>
  </si>
  <si>
    <t>94133</t>
  </si>
  <si>
    <t>22206</t>
  </si>
  <si>
    <t>01602</t>
  </si>
  <si>
    <t>06870</t>
  </si>
  <si>
    <t>54935</t>
  </si>
  <si>
    <t>80120</t>
  </si>
  <si>
    <t>60015</t>
  </si>
  <si>
    <t>48236</t>
  </si>
  <si>
    <t>04941</t>
  </si>
  <si>
    <t>97426</t>
  </si>
  <si>
    <t>04426</t>
  </si>
  <si>
    <t>06098</t>
  </si>
  <si>
    <t>02832</t>
  </si>
  <si>
    <t>60620</t>
  </si>
  <si>
    <t>96754</t>
  </si>
  <si>
    <t>10034</t>
  </si>
  <si>
    <t>20007</t>
  </si>
  <si>
    <t>77479</t>
  </si>
  <si>
    <t>03603</t>
  </si>
  <si>
    <t>94550</t>
  </si>
  <si>
    <t>85282</t>
  </si>
  <si>
    <t>11215</t>
  </si>
  <si>
    <t>06119</t>
  </si>
  <si>
    <t>98275</t>
  </si>
  <si>
    <t>19041</t>
  </si>
  <si>
    <t>01351</t>
  </si>
  <si>
    <t>77005</t>
  </si>
  <si>
    <t>94803</t>
  </si>
  <si>
    <t>74105</t>
  </si>
  <si>
    <t>27510</t>
  </si>
  <si>
    <t>46011</t>
  </si>
  <si>
    <t>22302</t>
  </si>
  <si>
    <t>77345</t>
  </si>
  <si>
    <t>06430</t>
  </si>
  <si>
    <t>33176</t>
  </si>
  <si>
    <t>01610</t>
  </si>
  <si>
    <t>98273</t>
  </si>
  <si>
    <t>20015</t>
  </si>
  <si>
    <t>30120</t>
  </si>
  <si>
    <t>14830</t>
  </si>
  <si>
    <t>33486</t>
  </si>
  <si>
    <t>22124</t>
  </si>
  <si>
    <t>02140</t>
  </si>
  <si>
    <t>19031</t>
  </si>
  <si>
    <t>11355</t>
  </si>
  <si>
    <t>17109</t>
  </si>
  <si>
    <t>11366</t>
  </si>
  <si>
    <t>60045</t>
  </si>
  <si>
    <t>22508</t>
  </si>
  <si>
    <t>07712</t>
  </si>
  <si>
    <t>22305</t>
  </si>
  <si>
    <t>06074</t>
  </si>
  <si>
    <t>32169</t>
  </si>
  <si>
    <t>07834</t>
  </si>
  <si>
    <t>78258</t>
  </si>
  <si>
    <t>32176</t>
  </si>
  <si>
    <t>23943</t>
  </si>
  <si>
    <t>44882</t>
  </si>
  <si>
    <t>04660</t>
  </si>
  <si>
    <t>60202</t>
  </si>
  <si>
    <t>52001</t>
  </si>
  <si>
    <t>24426</t>
  </si>
  <si>
    <t>22192</t>
  </si>
  <si>
    <t>06840</t>
  </si>
  <si>
    <t>91001</t>
  </si>
  <si>
    <t>06071</t>
  </si>
  <si>
    <t>10956</t>
  </si>
  <si>
    <t>12534</t>
  </si>
  <si>
    <t>01810</t>
  </si>
  <si>
    <t>02745</t>
  </si>
  <si>
    <t>02917</t>
  </si>
  <si>
    <t>92025</t>
  </si>
  <si>
    <t>24018</t>
  </si>
  <si>
    <t>78463</t>
  </si>
  <si>
    <t>03086</t>
  </si>
  <si>
    <t>14051</t>
  </si>
  <si>
    <t>30312</t>
  </si>
  <si>
    <t>03036</t>
  </si>
  <si>
    <t>76201</t>
  </si>
  <si>
    <t>01004</t>
  </si>
  <si>
    <t>02173</t>
  </si>
  <si>
    <t>06820</t>
  </si>
  <si>
    <t>22663</t>
  </si>
  <si>
    <t>06807</t>
  </si>
  <si>
    <t>95014</t>
  </si>
  <si>
    <t>03246</t>
  </si>
  <si>
    <t>95446</t>
  </si>
  <si>
    <t>20895</t>
  </si>
  <si>
    <t>08826</t>
  </si>
  <si>
    <t>10538</t>
  </si>
  <si>
    <t>16505</t>
  </si>
  <si>
    <t>04043</t>
  </si>
  <si>
    <t>01960</t>
  </si>
  <si>
    <t>25443</t>
  </si>
  <si>
    <t>92122</t>
  </si>
  <si>
    <t>80301</t>
  </si>
  <si>
    <t>80122</t>
  </si>
  <si>
    <t>06110</t>
  </si>
  <si>
    <t>32309</t>
  </si>
  <si>
    <t>68123</t>
  </si>
  <si>
    <t>32963</t>
  </si>
  <si>
    <t>20737</t>
  </si>
  <si>
    <t>20904</t>
  </si>
  <si>
    <t>03104</t>
  </si>
  <si>
    <t>33304</t>
  </si>
  <si>
    <t>94066</t>
  </si>
  <si>
    <t>92618</t>
  </si>
  <si>
    <t>02814</t>
  </si>
  <si>
    <t>01571</t>
  </si>
  <si>
    <t>04042</t>
  </si>
  <si>
    <t>02421</t>
  </si>
  <si>
    <t>95616</t>
  </si>
  <si>
    <t>33063</t>
  </si>
  <si>
    <t>32720</t>
  </si>
  <si>
    <t>81211</t>
  </si>
  <si>
    <t>28805</t>
  </si>
  <si>
    <t>02061</t>
  </si>
  <si>
    <t>76010</t>
  </si>
  <si>
    <t>06108</t>
  </si>
  <si>
    <t>87504</t>
  </si>
  <si>
    <t>16933</t>
  </si>
  <si>
    <t>80526</t>
  </si>
  <si>
    <t>02038</t>
  </si>
  <si>
    <t>04105</t>
  </si>
  <si>
    <t>02446</t>
  </si>
  <si>
    <t>53217</t>
  </si>
  <si>
    <t>02125</t>
  </si>
  <si>
    <t>07030</t>
  </si>
  <si>
    <t>33903</t>
  </si>
  <si>
    <t>11208</t>
  </si>
  <si>
    <t>80302</t>
  </si>
  <si>
    <t>91423</t>
  </si>
  <si>
    <t>60305</t>
  </si>
  <si>
    <t>92606</t>
  </si>
  <si>
    <t>68801</t>
  </si>
  <si>
    <t>94552</t>
  </si>
  <si>
    <t>06410</t>
  </si>
  <si>
    <t>06052</t>
  </si>
  <si>
    <t>01701</t>
  </si>
  <si>
    <t>01041</t>
  </si>
  <si>
    <t>94611</t>
  </si>
  <si>
    <t>47408</t>
  </si>
  <si>
    <t>92054</t>
  </si>
  <si>
    <t>11367</t>
  </si>
  <si>
    <t>70452</t>
  </si>
  <si>
    <t>14221</t>
  </si>
  <si>
    <t>55438</t>
  </si>
  <si>
    <t>04097</t>
  </si>
  <si>
    <t>02903</t>
  </si>
  <si>
    <t>03820</t>
  </si>
  <si>
    <t>94136</t>
  </si>
  <si>
    <t>03045</t>
  </si>
  <si>
    <t>22903</t>
  </si>
  <si>
    <t>70114</t>
  </si>
  <si>
    <t>03049</t>
  </si>
  <si>
    <t>02351</t>
  </si>
  <si>
    <t>10550</t>
  </si>
  <si>
    <t>04021</t>
  </si>
  <si>
    <t>01863</t>
  </si>
  <si>
    <t>97212</t>
  </si>
  <si>
    <t>33467</t>
  </si>
  <si>
    <t>90275</t>
  </si>
  <si>
    <t>06127</t>
  </si>
  <si>
    <t>12180</t>
  </si>
  <si>
    <t>97368</t>
  </si>
  <si>
    <t>02121</t>
  </si>
  <si>
    <t>11377</t>
  </si>
  <si>
    <t>10466</t>
  </si>
  <si>
    <t>07624</t>
  </si>
  <si>
    <t>05819</t>
  </si>
  <si>
    <t>80439</t>
  </si>
  <si>
    <t>46260</t>
  </si>
  <si>
    <t>11204</t>
  </si>
  <si>
    <t>52403</t>
  </si>
  <si>
    <t>67005</t>
  </si>
  <si>
    <t>02420</t>
  </si>
  <si>
    <t>10514</t>
  </si>
  <si>
    <t>02136</t>
  </si>
  <si>
    <t>48220</t>
  </si>
  <si>
    <t>02835</t>
  </si>
  <si>
    <t>75080</t>
  </si>
  <si>
    <t>06426</t>
  </si>
  <si>
    <t>63130</t>
  </si>
  <si>
    <t>94121</t>
  </si>
  <si>
    <t>90621</t>
  </si>
  <si>
    <t>13063</t>
  </si>
  <si>
    <t>98110</t>
  </si>
  <si>
    <t>77379</t>
  </si>
  <si>
    <t>10462</t>
  </si>
  <si>
    <t>02882</t>
  </si>
  <si>
    <t>06460</t>
  </si>
  <si>
    <t>01238</t>
  </si>
  <si>
    <t>98501</t>
  </si>
  <si>
    <t>10032</t>
  </si>
  <si>
    <t>97211</t>
  </si>
  <si>
    <t>78232</t>
  </si>
  <si>
    <t>10580</t>
  </si>
  <si>
    <t>04355</t>
  </si>
  <si>
    <t>19072</t>
  </si>
  <si>
    <t>14619</t>
  </si>
  <si>
    <t>05079</t>
  </si>
  <si>
    <t>93710</t>
  </si>
  <si>
    <t>06513</t>
  </si>
  <si>
    <t>93109</t>
  </si>
  <si>
    <t>11236</t>
  </si>
  <si>
    <t>14139</t>
  </si>
  <si>
    <t>98040</t>
  </si>
  <si>
    <t>98109</t>
  </si>
  <si>
    <t>03773</t>
  </si>
  <si>
    <t>78209</t>
  </si>
  <si>
    <t>12159</t>
  </si>
  <si>
    <t>11758</t>
  </si>
  <si>
    <t>03867</t>
  </si>
  <si>
    <t>02347</t>
  </si>
  <si>
    <t>08057</t>
  </si>
  <si>
    <t>11375</t>
  </si>
  <si>
    <t>11791</t>
  </si>
  <si>
    <t>19035</t>
  </si>
  <si>
    <t>55110</t>
  </si>
  <si>
    <t>98328</t>
  </si>
  <si>
    <t>07821</t>
  </si>
  <si>
    <t>06024</t>
  </si>
  <si>
    <t>19149</t>
  </si>
  <si>
    <t>06759</t>
  </si>
  <si>
    <t>48304</t>
  </si>
  <si>
    <t>07853</t>
  </si>
  <si>
    <t>06798</t>
  </si>
  <si>
    <t>29609</t>
  </si>
  <si>
    <t>02879</t>
  </si>
  <si>
    <t>83702</t>
  </si>
  <si>
    <t>10019</t>
  </si>
  <si>
    <t>60010</t>
  </si>
  <si>
    <t>15217</t>
  </si>
  <si>
    <t>98106</t>
  </si>
  <si>
    <t>01879</t>
  </si>
  <si>
    <t>18052</t>
  </si>
  <si>
    <t>30220</t>
  </si>
  <si>
    <t>59874</t>
  </si>
  <si>
    <t>10023</t>
  </si>
  <si>
    <t>11364</t>
  </si>
  <si>
    <t>04444</t>
  </si>
  <si>
    <t>10014</t>
  </si>
  <si>
    <t>27612</t>
  </si>
  <si>
    <t>85253</t>
  </si>
  <si>
    <t>21102</t>
  </si>
  <si>
    <t>02908</t>
  </si>
  <si>
    <t>91711</t>
  </si>
  <si>
    <t>04342</t>
  </si>
  <si>
    <t>10003</t>
  </si>
  <si>
    <t>01520</t>
  </si>
  <si>
    <t>12210</t>
  </si>
  <si>
    <t>01742</t>
  </si>
  <si>
    <t>43906</t>
  </si>
  <si>
    <t>90602</t>
  </si>
  <si>
    <t>02081</t>
  </si>
  <si>
    <t>11530</t>
  </si>
  <si>
    <t>11238</t>
  </si>
  <si>
    <t>11434</t>
  </si>
  <si>
    <t>72212</t>
  </si>
  <si>
    <t>10012</t>
  </si>
  <si>
    <t>08736</t>
  </si>
  <si>
    <t>10312</t>
  </si>
  <si>
    <t>33543</t>
  </si>
  <si>
    <t>90026</t>
  </si>
  <si>
    <t>44512</t>
  </si>
  <si>
    <t>14120</t>
  </si>
  <si>
    <t>78256</t>
  </si>
  <si>
    <t>55127</t>
  </si>
  <si>
    <t>10028</t>
  </si>
  <si>
    <t>84108</t>
  </si>
  <si>
    <t>10038</t>
  </si>
  <si>
    <t>03447</t>
  </si>
  <si>
    <t>45409</t>
  </si>
  <si>
    <t>01201</t>
  </si>
  <si>
    <t>30024</t>
  </si>
  <si>
    <t>98406</t>
  </si>
  <si>
    <t>01982</t>
  </si>
  <si>
    <t>12839</t>
  </si>
  <si>
    <t>19950</t>
  </si>
  <si>
    <t>32312</t>
  </si>
  <si>
    <t>80224</t>
  </si>
  <si>
    <t>04083</t>
  </si>
  <si>
    <t>02360</t>
  </si>
  <si>
    <t>11220</t>
  </si>
  <si>
    <t>06831</t>
  </si>
  <si>
    <t>30047</t>
  </si>
  <si>
    <t>95370</t>
  </si>
  <si>
    <t>10025</t>
  </si>
  <si>
    <t>06610</t>
  </si>
  <si>
    <t>90006</t>
  </si>
  <si>
    <t>77063</t>
  </si>
  <si>
    <t>20905</t>
  </si>
  <si>
    <t>19003</t>
  </si>
  <si>
    <t>12941</t>
  </si>
  <si>
    <t>11790</t>
  </si>
  <si>
    <t>12590</t>
  </si>
  <si>
    <t>07830</t>
  </si>
  <si>
    <t>04543</t>
  </si>
  <si>
    <t>19550</t>
  </si>
  <si>
    <t>63105</t>
  </si>
  <si>
    <t>11746</t>
  </si>
  <si>
    <t>97224</t>
  </si>
  <si>
    <t>04032</t>
  </si>
  <si>
    <t>13346</t>
  </si>
  <si>
    <t>47906</t>
  </si>
  <si>
    <t>19063</t>
  </si>
  <si>
    <t>03301</t>
  </si>
  <si>
    <t>11598</t>
  </si>
  <si>
    <t>12020</t>
  </si>
  <si>
    <t>02129</t>
  </si>
  <si>
    <t>04849</t>
  </si>
  <si>
    <t>94306</t>
  </si>
  <si>
    <t>94901</t>
  </si>
  <si>
    <t>33813</t>
  </si>
  <si>
    <t>10977</t>
  </si>
  <si>
    <t>02664</t>
  </si>
  <si>
    <t>08854</t>
  </si>
  <si>
    <t>77035</t>
  </si>
  <si>
    <t>11952</t>
  </si>
  <si>
    <t>07666</t>
  </si>
  <si>
    <t>02494</t>
  </si>
  <si>
    <t>34108</t>
  </si>
  <si>
    <t>01054</t>
  </si>
  <si>
    <t>02145</t>
  </si>
  <si>
    <t>02066</t>
  </si>
  <si>
    <t>94706</t>
  </si>
  <si>
    <t>02170</t>
  </si>
  <si>
    <t>48306</t>
  </si>
  <si>
    <t>04092</t>
  </si>
  <si>
    <t>96814</t>
  </si>
  <si>
    <t>91360</t>
  </si>
  <si>
    <t>02122</t>
  </si>
  <si>
    <t>06770</t>
  </si>
  <si>
    <t>01247</t>
  </si>
  <si>
    <t>96743</t>
  </si>
  <si>
    <t>15218</t>
  </si>
  <si>
    <t>38967</t>
  </si>
  <si>
    <t>15370</t>
  </si>
  <si>
    <t>10463</t>
  </si>
  <si>
    <t>55803</t>
  </si>
  <si>
    <t>78550</t>
  </si>
  <si>
    <t>19027</t>
  </si>
  <si>
    <t>13066</t>
  </si>
  <si>
    <t>05060</t>
  </si>
  <si>
    <t>98070</t>
  </si>
  <si>
    <t>95020</t>
  </si>
  <si>
    <t>65648</t>
  </si>
  <si>
    <t>06405</t>
  </si>
  <si>
    <t>02184</t>
  </si>
  <si>
    <t>04538</t>
  </si>
  <si>
    <t>59901</t>
  </si>
  <si>
    <t>94563</t>
  </si>
  <si>
    <t>95825</t>
  </si>
  <si>
    <t>97049</t>
  </si>
  <si>
    <t>29693</t>
  </si>
  <si>
    <t>61821</t>
  </si>
  <si>
    <t>07746</t>
  </si>
  <si>
    <t>06457</t>
  </si>
  <si>
    <t>20008</t>
  </si>
  <si>
    <t>01331</t>
  </si>
  <si>
    <t>95670</t>
  </si>
  <si>
    <t>16242</t>
  </si>
  <si>
    <t>83709</t>
  </si>
  <si>
    <t>77573</t>
  </si>
  <si>
    <t>81427</t>
  </si>
  <si>
    <t>78250</t>
  </si>
  <si>
    <t>10017</t>
  </si>
  <si>
    <t>87122</t>
  </si>
  <si>
    <t>05660</t>
  </si>
  <si>
    <t>27705</t>
  </si>
  <si>
    <t>78757</t>
  </si>
  <si>
    <t>14617</t>
  </si>
  <si>
    <t>32792</t>
  </si>
  <si>
    <t>02739</t>
  </si>
  <si>
    <t>30076</t>
  </si>
  <si>
    <t>07628</t>
  </si>
  <si>
    <t>10526</t>
  </si>
  <si>
    <t>80840</t>
  </si>
  <si>
    <t>07928</t>
  </si>
  <si>
    <t>01007</t>
  </si>
  <si>
    <t>30068</t>
  </si>
  <si>
    <t>33021</t>
  </si>
  <si>
    <t>05647</t>
  </si>
  <si>
    <t>19348</t>
  </si>
  <si>
    <t>02631</t>
  </si>
  <si>
    <t>19090</t>
  </si>
  <si>
    <t>22554</t>
  </si>
  <si>
    <t>98115</t>
  </si>
  <si>
    <t>07461</t>
  </si>
  <si>
    <t>04281</t>
  </si>
  <si>
    <t>98034</t>
  </si>
  <si>
    <t>07421</t>
  </si>
  <si>
    <t>02050</t>
  </si>
  <si>
    <t>33138</t>
  </si>
  <si>
    <t>22812</t>
  </si>
  <si>
    <t>02108</t>
  </si>
  <si>
    <t>90272</t>
  </si>
  <si>
    <t>95070</t>
  </si>
  <si>
    <t>21012</t>
  </si>
  <si>
    <t>01581</t>
  </si>
  <si>
    <t>03801</t>
  </si>
  <si>
    <t>18966</t>
  </si>
  <si>
    <t>10901</t>
  </si>
  <si>
    <t>28105</t>
  </si>
  <si>
    <t>11211</t>
  </si>
  <si>
    <t>07470</t>
  </si>
  <si>
    <t>29302</t>
  </si>
  <si>
    <t>78418</t>
  </si>
  <si>
    <t>05068</t>
  </si>
  <si>
    <t>14580</t>
  </si>
  <si>
    <t>61073</t>
  </si>
  <si>
    <t>28211</t>
  </si>
  <si>
    <t>01453</t>
  </si>
  <si>
    <t>14450</t>
  </si>
  <si>
    <t>06611</t>
  </si>
  <si>
    <t>64081</t>
  </si>
  <si>
    <t>22602</t>
  </si>
  <si>
    <t>60615</t>
  </si>
  <si>
    <t>77077</t>
  </si>
  <si>
    <t>06605</t>
  </si>
  <si>
    <t>11103</t>
  </si>
  <si>
    <t>49441</t>
  </si>
  <si>
    <t>06877</t>
  </si>
  <si>
    <t>05301</t>
  </si>
  <si>
    <t>20814</t>
  </si>
  <si>
    <t>05828</t>
  </si>
  <si>
    <t>14625</t>
  </si>
  <si>
    <t>04605</t>
  </si>
  <si>
    <t>30328</t>
  </si>
  <si>
    <t>66061</t>
  </si>
  <si>
    <t>18326</t>
  </si>
  <si>
    <t>02072</t>
  </si>
  <si>
    <t>35209</t>
  </si>
  <si>
    <t>01923</t>
  </si>
  <si>
    <t>10541</t>
  </si>
  <si>
    <t>98107</t>
  </si>
  <si>
    <t>98011</t>
  </si>
  <si>
    <t>22046</t>
  </si>
  <si>
    <t>98226</t>
  </si>
  <si>
    <t>02472</t>
  </si>
  <si>
    <t>01039</t>
  </si>
  <si>
    <t>10605</t>
  </si>
  <si>
    <t>27615</t>
  </si>
  <si>
    <t>02738</t>
  </si>
  <si>
    <t>91786</t>
  </si>
  <si>
    <t>60521</t>
  </si>
  <si>
    <t>79930</t>
  </si>
  <si>
    <t>93552</t>
  </si>
  <si>
    <t>05732</t>
  </si>
  <si>
    <t>45387</t>
  </si>
  <si>
    <t>05836</t>
  </si>
  <si>
    <t>03570</t>
  </si>
  <si>
    <t>75002</t>
  </si>
  <si>
    <t>23325</t>
  </si>
  <si>
    <t>47714</t>
  </si>
  <si>
    <t>10457</t>
  </si>
  <si>
    <t>44136</t>
  </si>
  <si>
    <t>02809</t>
  </si>
  <si>
    <t>03885</t>
  </si>
  <si>
    <t>98277</t>
  </si>
  <si>
    <t>17042</t>
  </si>
  <si>
    <t>12203</t>
  </si>
  <si>
    <t>06248</t>
  </si>
  <si>
    <t>06850</t>
  </si>
  <si>
    <t>08858</t>
  </si>
  <si>
    <t>10453</t>
  </si>
  <si>
    <t>03830</t>
  </si>
  <si>
    <t>07855</t>
  </si>
  <si>
    <t>96815</t>
  </si>
  <si>
    <t>98512</t>
  </si>
  <si>
    <t>39120</t>
  </si>
  <si>
    <t>22101</t>
  </si>
  <si>
    <t>19025</t>
  </si>
  <si>
    <t>21654</t>
  </si>
  <si>
    <t>01921</t>
  </si>
  <si>
    <t>01940</t>
  </si>
  <si>
    <t>32127</t>
  </si>
  <si>
    <t>05156</t>
  </si>
  <si>
    <t>11935</t>
  </si>
  <si>
    <t>45371</t>
  </si>
  <si>
    <t>07020</t>
  </si>
  <si>
    <t>12866</t>
  </si>
  <si>
    <t>33334</t>
  </si>
  <si>
    <t>10013</t>
  </si>
  <si>
    <t>08869</t>
  </si>
  <si>
    <t>11417</t>
  </si>
  <si>
    <t>04102</t>
  </si>
  <si>
    <t>02642</t>
  </si>
  <si>
    <t>19066</t>
  </si>
  <si>
    <t>11413</t>
  </si>
  <si>
    <t>91506</t>
  </si>
  <si>
    <t>93012</t>
  </si>
  <si>
    <t>84098</t>
  </si>
  <si>
    <t>11040</t>
  </si>
  <si>
    <t>96008</t>
  </si>
  <si>
    <t>91202</t>
  </si>
  <si>
    <t>72702</t>
  </si>
  <si>
    <t>44044</t>
  </si>
  <si>
    <t>28203</t>
  </si>
  <si>
    <t>44903</t>
  </si>
  <si>
    <t>91010</t>
  </si>
  <si>
    <t>24915</t>
  </si>
  <si>
    <t>20901</t>
  </si>
  <si>
    <t>05077</t>
  </si>
  <si>
    <t>06018</t>
  </si>
  <si>
    <t>01506</t>
  </si>
  <si>
    <t>77079</t>
  </si>
  <si>
    <t>01230</t>
  </si>
  <si>
    <t>97041</t>
  </si>
  <si>
    <t>48911</t>
  </si>
  <si>
    <t>40205</t>
  </si>
  <si>
    <t>01775</t>
  </si>
  <si>
    <t>17972</t>
  </si>
  <si>
    <t>22033</t>
  </si>
  <si>
    <t>08807</t>
  </si>
  <si>
    <t>12865</t>
  </si>
  <si>
    <t>27403</t>
  </si>
  <si>
    <t>50265</t>
  </si>
  <si>
    <t>92887</t>
  </si>
  <si>
    <t>03259</t>
  </si>
  <si>
    <t>45458</t>
  </si>
  <si>
    <t>14519</t>
  </si>
  <si>
    <t>07940</t>
  </si>
  <si>
    <t>Mortgage Calculation Table</t>
  </si>
  <si>
    <t>House Price</t>
  </si>
  <si>
    <t>Down Payment</t>
  </si>
  <si>
    <t>Amount Borrowed</t>
  </si>
  <si>
    <t>Interest Rate</t>
  </si>
  <si>
    <t>Payment Period</t>
  </si>
  <si>
    <t>Monthly Payment</t>
  </si>
  <si>
    <t>Principal Paid</t>
  </si>
  <si>
    <t>Interest Paid</t>
  </si>
  <si>
    <t>Total Amount Paid</t>
  </si>
  <si>
    <t>Quantity</t>
  </si>
  <si>
    <t>Unit Price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</si>
  <si>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</si>
  <si>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</si>
  <si>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</si>
  <si>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</si>
  <si>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</si>
  <si>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</si>
  <si>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</si>
  <si>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</si>
  <si>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OrderDate</t>
  </si>
  <si>
    <t>Rep</t>
  </si>
  <si>
    <t>Item</t>
  </si>
  <si>
    <t>Units</t>
  </si>
  <si>
    <t>UnitCost</t>
  </si>
  <si>
    <t>Pencil</t>
  </si>
  <si>
    <t>Central</t>
  </si>
  <si>
    <t>Kivell</t>
  </si>
  <si>
    <t>Binder</t>
  </si>
  <si>
    <t>Jardine</t>
  </si>
  <si>
    <t>Gill</t>
  </si>
  <si>
    <t>Pen</t>
  </si>
  <si>
    <t>Sorvino</t>
  </si>
  <si>
    <t>Andrews</t>
  </si>
  <si>
    <t>Morgan</t>
  </si>
  <si>
    <t>Howard</t>
  </si>
  <si>
    <t>Desk</t>
  </si>
  <si>
    <t>Pen Set</t>
  </si>
  <si>
    <t>Central Sales Total</t>
  </si>
  <si>
    <t>East Sales Total</t>
  </si>
  <si>
    <t>West Sales Total</t>
  </si>
  <si>
    <t>Total with Sales Tax</t>
  </si>
  <si>
    <t>Absolu</t>
  </si>
  <si>
    <t>Item #</t>
  </si>
  <si>
    <t>2019 Income Statement</t>
  </si>
  <si>
    <t>Gross Pay</t>
  </si>
  <si>
    <t>Hours</t>
  </si>
  <si>
    <t>Hourly Rate</t>
  </si>
  <si>
    <t>Age</t>
  </si>
  <si>
    <t>Books and Posters</t>
  </si>
  <si>
    <t>FDR</t>
  </si>
  <si>
    <t>HST</t>
  </si>
  <si>
    <t>DDE</t>
  </si>
  <si>
    <t>JFK</t>
  </si>
  <si>
    <t>LBJ</t>
  </si>
  <si>
    <t>RMN</t>
  </si>
  <si>
    <t>Franklin D. Roosevelt</t>
  </si>
  <si>
    <t>Harry S. Truman</t>
  </si>
  <si>
    <t>Dwight D. Eisenhower</t>
  </si>
  <si>
    <t>John F. Kennedy</t>
  </si>
  <si>
    <t>Lyndon B. Johnson</t>
  </si>
  <si>
    <t>Richard M. Nixon</t>
  </si>
  <si>
    <t>Grand Totals</t>
  </si>
  <si>
    <t>Mannie</t>
  </si>
  <si>
    <t>russell</t>
  </si>
  <si>
    <t>alam</t>
  </si>
  <si>
    <t>terence</t>
  </si>
  <si>
    <t>cameron</t>
  </si>
  <si>
    <t>cynthia</t>
  </si>
  <si>
    <t>flight</t>
  </si>
  <si>
    <t>craig</t>
  </si>
  <si>
    <t>homan</t>
  </si>
  <si>
    <t>lakshmi</t>
  </si>
  <si>
    <t>lawson</t>
  </si>
  <si>
    <t>elisabeth</t>
  </si>
  <si>
    <t>sweeney</t>
  </si>
  <si>
    <t>christina</t>
  </si>
  <si>
    <t>le</t>
  </si>
  <si>
    <t>kristiane</t>
  </si>
  <si>
    <t>hebert</t>
  </si>
  <si>
    <t>jessica</t>
  </si>
  <si>
    <t>keefe</t>
  </si>
  <si>
    <t>robert</t>
  </si>
  <si>
    <t>lecount</t>
  </si>
  <si>
    <t>richard</t>
  </si>
  <si>
    <t>lomeli-loibl</t>
  </si>
  <si>
    <t>pierre</t>
  </si>
  <si>
    <t>nazareth</t>
  </si>
  <si>
    <t>kathleen</t>
  </si>
  <si>
    <t>rathmann</t>
  </si>
  <si>
    <t>kim</t>
  </si>
  <si>
    <t>shiner</t>
  </si>
  <si>
    <t>carrie</t>
  </si>
  <si>
    <t>stepheson</t>
  </si>
  <si>
    <t>Feet</t>
  </si>
  <si>
    <t>Meters</t>
  </si>
  <si>
    <t>Cup</t>
  </si>
  <si>
    <t>Tbspoon</t>
  </si>
  <si>
    <t>Gallons</t>
  </si>
  <si>
    <t>Liters</t>
  </si>
  <si>
    <t>Celsius</t>
  </si>
  <si>
    <t>Days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</si>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</sst>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0"/>
    <numFmt numFmtId="166" formatCode="0.000000000"/>
    <numFmt numFmtId="167" formatCode="0.0%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333333"/>
      <name val="Inherit"/>
    </font>
    <font>
      <sz val="11"/>
      <color rgb="FF333333"/>
      <name val="Inherit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Inherit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6666FF"/>
      </left>
      <right style="thin">
        <color rgb="FF6666FF"/>
      </right>
      <top style="thin">
        <color rgb="FF6666FF"/>
      </top>
      <bottom style="thin">
        <color rgb="FF6666F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9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2" fillId="5" borderId="2" applyNumberFormat="0" applyAlignment="0" applyProtection="0"/>
    <xf numFmtId="0" fontId="23" fillId="6" borderId="3" applyNumberFormat="0" applyAlignment="0" applyProtection="0"/>
    <xf numFmtId="0" fontId="14" fillId="0" borderId="0"/>
    <xf numFmtId="0" fontId="27" fillId="0" borderId="0"/>
    <xf numFmtId="44" fontId="27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2" fillId="0" borderId="0"/>
    <xf numFmtId="0" fontId="23" fillId="8" borderId="3" applyNumberFormat="0" applyAlignment="0" applyProtection="0"/>
    <xf numFmtId="4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/>
    <xf numFmtId="0" fontId="34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</cellStyleXfs>
  <cellXfs count="209">
    <xf numFmtId="0" fontId="0" fillId="0" borderId="0" xfId="0"/>
    <xf numFmtId="0" fontId="16" fillId="0" borderId="0" xfId="2"/>
    <xf numFmtId="0" fontId="18" fillId="0" borderId="0" xfId="2" applyFont="1"/>
    <xf numFmtId="0" fontId="18" fillId="2" borderId="0" xfId="2" applyFont="1" applyFill="1"/>
    <xf numFmtId="44" fontId="18" fillId="0" borderId="0" xfId="3" applyFont="1"/>
    <xf numFmtId="0" fontId="18" fillId="3" borderId="1" xfId="2" applyFont="1" applyFill="1" applyBorder="1" applyAlignment="1">
      <alignment horizontal="center" vertical="center"/>
    </xf>
    <xf numFmtId="44" fontId="18" fillId="2" borderId="1" xfId="3" applyFont="1" applyFill="1" applyBorder="1"/>
    <xf numFmtId="0" fontId="15" fillId="0" borderId="0" xfId="5"/>
    <xf numFmtId="0" fontId="15" fillId="0" borderId="0" xfId="5" applyBorder="1"/>
    <xf numFmtId="0" fontId="21" fillId="0" borderId="1" xfId="5" applyFont="1" applyFill="1" applyBorder="1"/>
    <xf numFmtId="0" fontId="15" fillId="0" borderId="0" xfId="5" applyBorder="1" applyAlignment="1"/>
    <xf numFmtId="164" fontId="0" fillId="0" borderId="1" xfId="6" applyNumberFormat="1" applyFont="1" applyBorder="1"/>
    <xf numFmtId="0" fontId="21" fillId="0" borderId="1" xfId="5" applyFont="1" applyBorder="1"/>
    <xf numFmtId="0" fontId="21" fillId="0" borderId="1" xfId="6" applyNumberFormat="1" applyFont="1" applyFill="1" applyBorder="1" applyAlignment="1">
      <alignment horizontal="center"/>
    </xf>
    <xf numFmtId="0" fontId="15" fillId="0" borderId="1" xfId="5" applyBorder="1"/>
    <xf numFmtId="0" fontId="23" fillId="6" borderId="3" xfId="9"/>
    <xf numFmtId="44" fontId="23" fillId="6" borderId="3" xfId="9" applyNumberFormat="1"/>
    <xf numFmtId="164" fontId="23" fillId="6" borderId="3" xfId="9" applyNumberFormat="1"/>
    <xf numFmtId="164" fontId="23" fillId="6" borderId="3" xfId="9" applyNumberFormat="1" applyAlignment="1"/>
    <xf numFmtId="0" fontId="15" fillId="0" borderId="0" xfId="5" applyFill="1" applyBorder="1"/>
    <xf numFmtId="0" fontId="21" fillId="0" borderId="0" xfId="5" applyFont="1" applyBorder="1"/>
    <xf numFmtId="0" fontId="21" fillId="0" borderId="0" xfId="5" applyFont="1" applyFill="1" applyBorder="1" applyAlignment="1">
      <alignment horizontal="left" vertical="center"/>
    </xf>
    <xf numFmtId="0" fontId="15" fillId="0" borderId="0" xfId="5" applyFill="1" applyAlignment="1">
      <alignment vertical="center"/>
    </xf>
    <xf numFmtId="0" fontId="24" fillId="0" borderId="0" xfId="2" applyFont="1"/>
    <xf numFmtId="0" fontId="17" fillId="0" borderId="0" xfId="2" applyFont="1" applyBorder="1" applyAlignment="1">
      <alignment vertical="top"/>
    </xf>
    <xf numFmtId="0" fontId="16" fillId="0" borderId="0" xfId="2" applyFont="1"/>
    <xf numFmtId="0" fontId="17" fillId="0" borderId="0" xfId="2" applyFont="1" applyBorder="1" applyAlignment="1">
      <alignment horizontal="left" vertical="top"/>
    </xf>
    <xf numFmtId="0" fontId="17" fillId="0" borderId="0" xfId="2" applyFont="1" applyBorder="1" applyAlignment="1">
      <alignment horizontal="center" vertical="top"/>
    </xf>
    <xf numFmtId="0" fontId="16" fillId="0" borderId="0" xfId="2" applyFont="1" applyAlignment="1">
      <alignment horizontal="center"/>
    </xf>
    <xf numFmtId="10" fontId="16" fillId="0" borderId="0" xfId="2" applyNumberFormat="1" applyFont="1"/>
    <xf numFmtId="0" fontId="16" fillId="0" borderId="0" xfId="2" applyFont="1" applyBorder="1" applyAlignment="1">
      <alignment vertical="top"/>
    </xf>
    <xf numFmtId="9" fontId="16" fillId="0" borderId="0" xfId="1" applyFont="1" applyBorder="1" applyAlignment="1">
      <alignment vertical="top" wrapText="1"/>
    </xf>
    <xf numFmtId="0" fontId="16" fillId="0" borderId="0" xfId="2" applyFont="1" applyBorder="1" applyAlignment="1"/>
    <xf numFmtId="9" fontId="16" fillId="0" borderId="0" xfId="1" applyFont="1" applyBorder="1"/>
    <xf numFmtId="0" fontId="16" fillId="0" borderId="0" xfId="2" applyFont="1" applyAlignment="1"/>
    <xf numFmtId="9" fontId="16" fillId="0" borderId="0" xfId="1" applyFont="1"/>
    <xf numFmtId="0" fontId="27" fillId="0" borderId="0" xfId="11" applyFill="1" applyBorder="1"/>
    <xf numFmtId="14" fontId="27" fillId="0" borderId="0" xfId="11" applyNumberFormat="1" applyFill="1" applyBorder="1"/>
    <xf numFmtId="44" fontId="0" fillId="0" borderId="0" xfId="12" applyFont="1" applyFill="1" applyBorder="1"/>
    <xf numFmtId="0" fontId="27" fillId="0" borderId="0" xfId="11" applyFont="1" applyFill="1" applyBorder="1"/>
    <xf numFmtId="14" fontId="0" fillId="0" borderId="0" xfId="12" applyNumberFormat="1" applyFont="1" applyFill="1" applyBorder="1"/>
    <xf numFmtId="44" fontId="0" fillId="0" borderId="0" xfId="12" applyNumberFormat="1" applyFont="1" applyFill="1" applyBorder="1"/>
    <xf numFmtId="0" fontId="28" fillId="0" borderId="0" xfId="11" applyNumberFormat="1" applyFont="1" applyFill="1" applyBorder="1"/>
    <xf numFmtId="0" fontId="28" fillId="0" borderId="0" xfId="11" applyFont="1" applyFill="1" applyBorder="1"/>
    <xf numFmtId="0" fontId="27" fillId="0" borderId="0" xfId="11" quotePrefix="1" applyFill="1" applyBorder="1"/>
    <xf numFmtId="0" fontId="18" fillId="0" borderId="0" xfId="11" applyFont="1" applyFill="1" applyBorder="1"/>
    <xf numFmtId="14" fontId="18" fillId="0" borderId="0" xfId="11" applyNumberFormat="1" applyFont="1" applyFill="1" applyBorder="1"/>
    <xf numFmtId="44" fontId="18" fillId="0" borderId="0" xfId="11" applyNumberFormat="1" applyFont="1" applyFill="1" applyBorder="1"/>
    <xf numFmtId="0" fontId="16" fillId="0" borderId="1" xfId="0" applyFont="1" applyBorder="1"/>
    <xf numFmtId="165" fontId="18" fillId="0" borderId="0" xfId="11" applyNumberFormat="1" applyFont="1" applyFill="1" applyBorder="1"/>
    <xf numFmtId="165" fontId="27" fillId="0" borderId="0" xfId="11" applyNumberFormat="1" applyFont="1" applyFill="1" applyBorder="1"/>
    <xf numFmtId="165" fontId="28" fillId="0" borderId="0" xfId="11" applyNumberFormat="1" applyFont="1" applyFill="1" applyBorder="1"/>
    <xf numFmtId="165" fontId="27" fillId="0" borderId="0" xfId="11" applyNumberFormat="1" applyFill="1" applyBorder="1"/>
    <xf numFmtId="0" fontId="13" fillId="0" borderId="0" xfId="13"/>
    <xf numFmtId="0" fontId="13" fillId="0" borderId="0" xfId="13" applyAlignment="1"/>
    <xf numFmtId="0" fontId="30" fillId="0" borderId="1" xfId="13" applyFont="1" applyBorder="1" applyAlignment="1">
      <alignment vertical="top"/>
    </xf>
    <xf numFmtId="164" fontId="30" fillId="0" borderId="1" xfId="4" applyNumberFormat="1" applyFont="1" applyBorder="1" applyAlignment="1">
      <alignment vertical="top"/>
    </xf>
    <xf numFmtId="8" fontId="0" fillId="0" borderId="0" xfId="0" applyNumberFormat="1"/>
    <xf numFmtId="14" fontId="0" fillId="0" borderId="0" xfId="0" applyNumberFormat="1"/>
    <xf numFmtId="14" fontId="0" fillId="0" borderId="0" xfId="17" applyNumberFormat="1" applyFont="1"/>
    <xf numFmtId="0" fontId="16" fillId="0" borderId="0" xfId="0" applyFont="1"/>
    <xf numFmtId="14" fontId="16" fillId="0" borderId="0" xfId="17" applyNumberFormat="1" applyFont="1"/>
    <xf numFmtId="0" fontId="21" fillId="0" borderId="0" xfId="20" applyFont="1"/>
    <xf numFmtId="0" fontId="10" fillId="0" borderId="0" xfId="20"/>
    <xf numFmtId="0" fontId="34" fillId="0" borderId="0" xfId="21"/>
    <xf numFmtId="44" fontId="0" fillId="0" borderId="0" xfId="22" applyFont="1"/>
    <xf numFmtId="0" fontId="10" fillId="0" borderId="0" xfId="20" applyAlignment="1">
      <alignment horizontal="center"/>
    </xf>
    <xf numFmtId="0" fontId="9" fillId="0" borderId="0" xfId="24"/>
    <xf numFmtId="0" fontId="23" fillId="8" borderId="3" xfId="16"/>
    <xf numFmtId="9" fontId="0" fillId="0" borderId="0" xfId="25" applyFont="1"/>
    <xf numFmtId="44" fontId="0" fillId="0" borderId="0" xfId="23" applyFont="1"/>
    <xf numFmtId="0" fontId="9" fillId="10" borderId="10" xfId="24" applyFill="1" applyBorder="1"/>
    <xf numFmtId="44" fontId="0" fillId="10" borderId="11" xfId="23" applyFont="1" applyFill="1" applyBorder="1"/>
    <xf numFmtId="0" fontId="9" fillId="10" borderId="12" xfId="24" applyFill="1" applyBorder="1"/>
    <xf numFmtId="0" fontId="9" fillId="10" borderId="14" xfId="24" applyFill="1" applyBorder="1"/>
    <xf numFmtId="0" fontId="21" fillId="0" borderId="1" xfId="24" applyFont="1" applyBorder="1" applyAlignment="1">
      <alignment horizontal="center"/>
    </xf>
    <xf numFmtId="0" fontId="21" fillId="9" borderId="1" xfId="24" applyFont="1" applyFill="1" applyBorder="1" applyAlignment="1">
      <alignment horizontal="center"/>
    </xf>
    <xf numFmtId="0" fontId="17" fillId="0" borderId="1" xfId="24" applyFont="1" applyFill="1" applyBorder="1"/>
    <xf numFmtId="0" fontId="9" fillId="9" borderId="1" xfId="24" applyFill="1" applyBorder="1"/>
    <xf numFmtId="8" fontId="9" fillId="9" borderId="1" xfId="24" applyNumberFormat="1" applyFill="1" applyBorder="1"/>
    <xf numFmtId="166" fontId="9" fillId="0" borderId="0" xfId="24" applyNumberFormat="1"/>
    <xf numFmtId="0" fontId="21" fillId="11" borderId="1" xfId="24" applyFont="1" applyFill="1" applyBorder="1" applyAlignment="1">
      <alignment horizontal="center"/>
    </xf>
    <xf numFmtId="44" fontId="21" fillId="11" borderId="1" xfId="23" applyFont="1" applyFill="1" applyBorder="1" applyAlignment="1">
      <alignment horizontal="center"/>
    </xf>
    <xf numFmtId="0" fontId="9" fillId="11" borderId="1" xfId="24" applyFill="1" applyBorder="1"/>
    <xf numFmtId="14" fontId="9" fillId="11" borderId="1" xfId="24" applyNumberFormat="1" applyFill="1" applyBorder="1"/>
    <xf numFmtId="44" fontId="0" fillId="11" borderId="1" xfId="23" applyFont="1" applyFill="1" applyBorder="1"/>
    <xf numFmtId="0" fontId="35" fillId="0" borderId="0" xfId="24" applyFont="1"/>
    <xf numFmtId="0" fontId="9" fillId="0" borderId="10" xfId="24" applyBorder="1"/>
    <xf numFmtId="0" fontId="9" fillId="0" borderId="0" xfId="24" applyBorder="1"/>
    <xf numFmtId="0" fontId="9" fillId="0" borderId="11" xfId="24" applyBorder="1"/>
    <xf numFmtId="0" fontId="9" fillId="0" borderId="12" xfId="24" applyBorder="1"/>
    <xf numFmtId="0" fontId="21" fillId="0" borderId="0" xfId="24" applyFont="1"/>
    <xf numFmtId="0" fontId="9" fillId="0" borderId="13" xfId="24" applyBorder="1"/>
    <xf numFmtId="0" fontId="9" fillId="0" borderId="14" xfId="24" applyBorder="1"/>
    <xf numFmtId="0" fontId="23" fillId="8" borderId="15" xfId="16" applyBorder="1"/>
    <xf numFmtId="165" fontId="0" fillId="0" borderId="0" xfId="0" applyNumberFormat="1"/>
    <xf numFmtId="0" fontId="32" fillId="3" borderId="16" xfId="0" applyFont="1" applyFill="1" applyBorder="1"/>
    <xf numFmtId="0" fontId="33" fillId="12" borderId="17" xfId="0" applyFont="1" applyFill="1" applyBorder="1"/>
    <xf numFmtId="0" fontId="32" fillId="3" borderId="18" xfId="0" applyFont="1" applyFill="1" applyBorder="1"/>
    <xf numFmtId="0" fontId="33" fillId="12" borderId="19" xfId="0" applyFont="1" applyFill="1" applyBorder="1"/>
    <xf numFmtId="0" fontId="32" fillId="3" borderId="20" xfId="0" applyFont="1" applyFill="1" applyBorder="1"/>
    <xf numFmtId="1" fontId="0" fillId="0" borderId="0" xfId="0" applyNumberFormat="1"/>
    <xf numFmtId="44" fontId="0" fillId="0" borderId="0" xfId="26" applyFont="1"/>
    <xf numFmtId="14" fontId="0" fillId="0" borderId="0" xfId="26" applyNumberFormat="1" applyFont="1"/>
    <xf numFmtId="44" fontId="0" fillId="0" borderId="0" xfId="26" applyFont="1" applyAlignment="1">
      <alignment horizontal="right"/>
    </xf>
    <xf numFmtId="0" fontId="0" fillId="0" borderId="0" xfId="26" applyNumberFormat="1" applyFont="1" applyAlignment="1">
      <alignment horizontal="center"/>
    </xf>
    <xf numFmtId="44" fontId="0" fillId="0" borderId="0" xfId="26" applyFont="1" applyAlignment="1">
      <alignment horizontal="center"/>
    </xf>
    <xf numFmtId="0" fontId="8" fillId="0" borderId="0" xfId="27"/>
    <xf numFmtId="0" fontId="8" fillId="0" borderId="0" xfId="27" applyAlignment="1">
      <alignment horizontal="right"/>
    </xf>
    <xf numFmtId="0" fontId="8" fillId="0" borderId="0" xfId="27" applyNumberFormat="1" applyAlignment="1">
      <alignment horizontal="center"/>
    </xf>
    <xf numFmtId="0" fontId="8" fillId="0" borderId="0" xfId="27" applyAlignment="1">
      <alignment horizontal="center"/>
    </xf>
    <xf numFmtId="0" fontId="18" fillId="0" borderId="0" xfId="27" applyFont="1" applyFill="1" applyBorder="1"/>
    <xf numFmtId="44" fontId="18" fillId="0" borderId="0" xfId="27" applyNumberFormat="1" applyFont="1" applyFill="1" applyBorder="1"/>
    <xf numFmtId="14" fontId="18" fillId="0" borderId="0" xfId="27" applyNumberFormat="1" applyFont="1" applyFill="1" applyBorder="1"/>
    <xf numFmtId="44" fontId="18" fillId="0" borderId="0" xfId="27" applyNumberFormat="1" applyFont="1" applyFill="1" applyBorder="1" applyAlignment="1">
      <alignment horizontal="center"/>
    </xf>
    <xf numFmtId="44" fontId="18" fillId="0" borderId="0" xfId="27" applyNumberFormat="1" applyFont="1" applyFill="1"/>
    <xf numFmtId="0" fontId="8" fillId="0" borderId="0" xfId="27" applyFont="1" applyFill="1" applyBorder="1"/>
    <xf numFmtId="44" fontId="0" fillId="0" borderId="0" xfId="26" applyNumberFormat="1" applyFont="1" applyFill="1" applyBorder="1"/>
    <xf numFmtId="14" fontId="0" fillId="0" borderId="0" xfId="26" applyNumberFormat="1" applyFont="1" applyFill="1" applyBorder="1"/>
    <xf numFmtId="0" fontId="28" fillId="0" borderId="0" xfId="27" applyFont="1" applyFill="1" applyBorder="1"/>
    <xf numFmtId="0" fontId="28" fillId="0" borderId="0" xfId="27" applyNumberFormat="1" applyFont="1" applyFill="1" applyBorder="1"/>
    <xf numFmtId="0" fontId="8" fillId="0" borderId="0" xfId="27" applyFont="1" applyFill="1"/>
    <xf numFmtId="44" fontId="8" fillId="0" borderId="0" xfId="27" applyNumberFormat="1" applyFont="1" applyFill="1"/>
    <xf numFmtId="0" fontId="8" fillId="0" borderId="0" xfId="27" applyNumberFormat="1" applyFont="1" applyFill="1"/>
    <xf numFmtId="0" fontId="7" fillId="0" borderId="0" xfId="28"/>
    <xf numFmtId="0" fontId="7" fillId="0" borderId="1" xfId="28" applyBorder="1"/>
    <xf numFmtId="164" fontId="0" fillId="0" borderId="1" xfId="29" applyNumberFormat="1" applyFont="1" applyBorder="1"/>
    <xf numFmtId="0" fontId="7" fillId="9" borderId="1" xfId="28" applyFill="1" applyBorder="1"/>
    <xf numFmtId="167" fontId="7" fillId="0" borderId="1" xfId="28" applyNumberFormat="1" applyBorder="1"/>
    <xf numFmtId="167" fontId="7" fillId="0" borderId="0" xfId="28" applyNumberFormat="1"/>
    <xf numFmtId="0" fontId="21" fillId="0" borderId="1" xfId="28" applyFont="1" applyBorder="1"/>
    <xf numFmtId="8" fontId="7" fillId="0" borderId="0" xfId="28" applyNumberFormat="1"/>
    <xf numFmtId="0" fontId="6" fillId="0" borderId="0" xfId="30"/>
    <xf numFmtId="0" fontId="21" fillId="13" borderId="21" xfId="30" applyFont="1" applyFill="1" applyBorder="1" applyAlignment="1">
      <alignment horizontal="right" vertical="center" wrapText="1"/>
    </xf>
    <xf numFmtId="0" fontId="21" fillId="13" borderId="21" xfId="30" applyFont="1" applyFill="1" applyBorder="1" applyAlignment="1">
      <alignment horizontal="left" vertical="center" wrapText="1"/>
    </xf>
    <xf numFmtId="14" fontId="6" fillId="0" borderId="21" xfId="30" applyNumberFormat="1" applyBorder="1" applyAlignment="1">
      <alignment horizontal="right" vertical="center" wrapText="1"/>
    </xf>
    <xf numFmtId="0" fontId="6" fillId="0" borderId="21" xfId="30" applyBorder="1" applyAlignment="1">
      <alignment horizontal="left" vertical="center" wrapText="1"/>
    </xf>
    <xf numFmtId="0" fontId="6" fillId="0" borderId="21" xfId="30" applyBorder="1" applyAlignment="1">
      <alignment horizontal="right" vertical="center" wrapText="1"/>
    </xf>
    <xf numFmtId="0" fontId="6" fillId="0" borderId="0" xfId="30" applyAlignment="1">
      <alignment horizontal="left"/>
    </xf>
    <xf numFmtId="0" fontId="21" fillId="7" borderId="7" xfId="30" applyFont="1" applyFill="1" applyBorder="1"/>
    <xf numFmtId="0" fontId="21" fillId="7" borderId="10" xfId="30" applyFont="1" applyFill="1" applyBorder="1"/>
    <xf numFmtId="0" fontId="21" fillId="7" borderId="12" xfId="30" applyFont="1" applyFill="1" applyBorder="1"/>
    <xf numFmtId="0" fontId="23" fillId="8" borderId="22" xfId="16" applyBorder="1"/>
    <xf numFmtId="0" fontId="23" fillId="8" borderId="23" xfId="16" applyBorder="1"/>
    <xf numFmtId="0" fontId="3" fillId="0" borderId="0" xfId="37"/>
    <xf numFmtId="44" fontId="36" fillId="0" borderId="0" xfId="38" applyFont="1"/>
    <xf numFmtId="0" fontId="21" fillId="0" borderId="7" xfId="37" applyFont="1" applyBorder="1" applyAlignment="1">
      <alignment horizontal="center"/>
    </xf>
    <xf numFmtId="0" fontId="21" fillId="0" borderId="8" xfId="37" applyFont="1" applyBorder="1" applyAlignment="1">
      <alignment horizontal="center"/>
    </xf>
    <xf numFmtId="44" fontId="37" fillId="0" borderId="8" xfId="38" applyFont="1" applyBorder="1" applyAlignment="1">
      <alignment horizontal="center"/>
    </xf>
    <xf numFmtId="0" fontId="21" fillId="0" borderId="9" xfId="37" applyFont="1" applyBorder="1" applyAlignment="1">
      <alignment horizontal="center"/>
    </xf>
    <xf numFmtId="0" fontId="3" fillId="0" borderId="10" xfId="37" applyBorder="1"/>
    <xf numFmtId="44" fontId="36" fillId="0" borderId="11" xfId="38" applyFont="1" applyBorder="1"/>
    <xf numFmtId="0" fontId="21" fillId="0" borderId="12" xfId="37" applyFont="1" applyBorder="1" applyAlignment="1">
      <alignment horizontal="right"/>
    </xf>
    <xf numFmtId="10" fontId="21" fillId="0" borderId="14" xfId="37" applyNumberFormat="1" applyFont="1" applyBorder="1" applyAlignment="1">
      <alignment horizontal="right"/>
    </xf>
    <xf numFmtId="0" fontId="3" fillId="0" borderId="12" xfId="37" applyBorder="1"/>
    <xf numFmtId="0" fontId="3" fillId="0" borderId="13" xfId="37" applyBorder="1"/>
    <xf numFmtId="44" fontId="36" fillId="0" borderId="13" xfId="38" applyFont="1" applyBorder="1"/>
    <xf numFmtId="44" fontId="36" fillId="0" borderId="14" xfId="38" applyFont="1" applyBorder="1"/>
    <xf numFmtId="0" fontId="18" fillId="0" borderId="0" xfId="2" applyFont="1" applyAlignment="1">
      <alignment horizontal="center"/>
    </xf>
    <xf numFmtId="165" fontId="16" fillId="0" borderId="0" xfId="2" applyNumberFormat="1"/>
    <xf numFmtId="14" fontId="16" fillId="0" borderId="0" xfId="2" applyNumberFormat="1"/>
    <xf numFmtId="8" fontId="16" fillId="0" borderId="0" xfId="2" applyNumberFormat="1"/>
    <xf numFmtId="14" fontId="16" fillId="0" borderId="0" xfId="17" applyNumberFormat="1"/>
    <xf numFmtId="0" fontId="31" fillId="0" borderId="0" xfId="11" applyFont="1" applyFill="1" applyBorder="1"/>
    <xf numFmtId="0" fontId="18" fillId="0" borderId="1" xfId="2" applyFont="1" applyBorder="1" applyAlignment="1">
      <alignment horizontal="center"/>
    </xf>
    <xf numFmtId="0" fontId="18" fillId="0" borderId="1" xfId="2" applyFont="1" applyFill="1" applyBorder="1" applyAlignment="1">
      <alignment horizontal="center"/>
    </xf>
    <xf numFmtId="0" fontId="16" fillId="0" borderId="1" xfId="2" applyBorder="1"/>
    <xf numFmtId="0" fontId="18" fillId="0" borderId="26" xfId="0" applyFont="1" applyBorder="1"/>
    <xf numFmtId="44" fontId="18" fillId="0" borderId="27" xfId="4" applyFont="1" applyBorder="1"/>
    <xf numFmtId="0" fontId="23" fillId="6" borderId="3" xfId="9" applyNumberFormat="1"/>
    <xf numFmtId="164" fontId="17" fillId="0" borderId="0" xfId="4" applyNumberFormat="1" applyFont="1" applyBorder="1" applyAlignment="1">
      <alignment vertical="top"/>
    </xf>
    <xf numFmtId="44" fontId="0" fillId="0" borderId="1" xfId="0" applyNumberFormat="1" applyBorder="1"/>
    <xf numFmtId="9" fontId="17" fillId="0" borderId="0" xfId="1" applyFont="1" applyBorder="1" applyAlignment="1">
      <alignment horizontal="center" vertical="top"/>
    </xf>
    <xf numFmtId="0" fontId="2" fillId="0" borderId="0" xfId="20" applyFont="1"/>
    <xf numFmtId="164" fontId="0" fillId="0" borderId="0" xfId="4" applyNumberFormat="1" applyFont="1"/>
    <xf numFmtId="0" fontId="18" fillId="0" borderId="0" xfId="0" applyFont="1"/>
    <xf numFmtId="0" fontId="16" fillId="0" borderId="0" xfId="0" quotePrefix="1" applyFont="1"/>
    <xf numFmtId="0" fontId="30" fillId="0" borderId="4" xfId="13" applyFont="1" applyBorder="1" applyAlignment="1">
      <alignment vertical="top"/>
    </xf>
    <xf numFmtId="164" fontId="30" fillId="0" borderId="5" xfId="4" applyNumberFormat="1" applyFont="1" applyBorder="1" applyAlignment="1">
      <alignment vertical="top"/>
    </xf>
    <xf numFmtId="0" fontId="30" fillId="0" borderId="31" xfId="13" applyFont="1" applyBorder="1" applyAlignment="1">
      <alignment vertical="top"/>
    </xf>
    <xf numFmtId="0" fontId="30" fillId="0" borderId="32" xfId="13" applyFont="1" applyBorder="1" applyAlignment="1">
      <alignment vertical="top"/>
    </xf>
    <xf numFmtId="164" fontId="30" fillId="0" borderId="32" xfId="4" applyNumberFormat="1" applyFont="1" applyBorder="1" applyAlignment="1">
      <alignment vertical="top"/>
    </xf>
    <xf numFmtId="164" fontId="30" fillId="0" borderId="33" xfId="4" applyNumberFormat="1" applyFont="1" applyBorder="1" applyAlignment="1">
      <alignment vertical="top"/>
    </xf>
    <xf numFmtId="0" fontId="40" fillId="0" borderId="28" xfId="13" applyFont="1" applyBorder="1" applyAlignment="1">
      <alignment vertical="top"/>
    </xf>
    <xf numFmtId="0" fontId="40" fillId="0" borderId="29" xfId="13" applyFont="1" applyBorder="1" applyAlignment="1">
      <alignment vertical="top"/>
    </xf>
    <xf numFmtId="0" fontId="40" fillId="0" borderId="30" xfId="13" applyFont="1" applyBorder="1" applyAlignment="1">
      <alignment vertical="top"/>
    </xf>
    <xf numFmtId="0" fontId="30" fillId="0" borderId="31" xfId="13" applyFont="1" applyFill="1" applyBorder="1" applyAlignment="1">
      <alignment vertical="top"/>
    </xf>
    <xf numFmtId="0" fontId="30" fillId="0" borderId="32" xfId="13" applyFont="1" applyFill="1" applyBorder="1" applyAlignment="1">
      <alignment vertical="top"/>
    </xf>
    <xf numFmtId="0" fontId="20" fillId="4" borderId="0" xfId="5" applyFont="1" applyFill="1" applyAlignment="1">
      <alignment horizontal="center"/>
    </xf>
    <xf numFmtId="0" fontId="21" fillId="0" borderId="1" xfId="5" applyFont="1" applyBorder="1" applyAlignment="1">
      <alignment horizontal="center"/>
    </xf>
    <xf numFmtId="0" fontId="39" fillId="0" borderId="0" xfId="2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21" fillId="14" borderId="24" xfId="37" applyFont="1" applyFill="1" applyBorder="1" applyAlignment="1">
      <alignment horizontal="center"/>
    </xf>
    <xf numFmtId="0" fontId="21" fillId="14" borderId="25" xfId="37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 textRotation="90"/>
    </xf>
    <xf numFmtId="0" fontId="18" fillId="0" borderId="1" xfId="0" applyFont="1" applyBorder="1" applyAlignment="1">
      <alignment horizontal="center"/>
    </xf>
    <xf numFmtId="0" fontId="29" fillId="0" borderId="5" xfId="13" applyFont="1" applyBorder="1" applyAlignment="1">
      <alignment horizontal="center" vertical="top"/>
    </xf>
    <xf numFmtId="0" fontId="29" fillId="0" borderId="6" xfId="13" applyFont="1" applyBorder="1" applyAlignment="1">
      <alignment horizontal="center" vertical="top"/>
    </xf>
    <xf numFmtId="0" fontId="29" fillId="0" borderId="4" xfId="13" applyFont="1" applyBorder="1" applyAlignment="1">
      <alignment horizontal="center" vertical="top"/>
    </xf>
    <xf numFmtId="0" fontId="21" fillId="0" borderId="1" xfId="28" applyFont="1" applyBorder="1" applyAlignment="1">
      <alignment horizontal="center"/>
    </xf>
    <xf numFmtId="0" fontId="9" fillId="10" borderId="7" xfId="24" applyFill="1" applyBorder="1" applyAlignment="1">
      <alignment horizontal="center"/>
    </xf>
    <xf numFmtId="0" fontId="9" fillId="10" borderId="9" xfId="24" applyFill="1" applyBorder="1" applyAlignment="1">
      <alignment horizontal="center"/>
    </xf>
    <xf numFmtId="0" fontId="35" fillId="9" borderId="0" xfId="24" applyFont="1" applyFill="1" applyAlignment="1">
      <alignment horizontal="left"/>
    </xf>
    <xf numFmtId="0" fontId="9" fillId="0" borderId="1" xfId="24" applyBorder="1" applyAlignment="1">
      <alignment horizontal="center"/>
    </xf>
    <xf numFmtId="0" fontId="21" fillId="0" borderId="7" xfId="24" applyFont="1" applyBorder="1" applyAlignment="1">
      <alignment horizontal="center"/>
    </xf>
    <xf numFmtId="0" fontId="21" fillId="0" borderId="8" xfId="24" applyFont="1" applyBorder="1" applyAlignment="1">
      <alignment horizontal="center"/>
    </xf>
    <xf numFmtId="0" fontId="21" fillId="0" borderId="9" xfId="24" applyFont="1" applyBorder="1" applyAlignment="1">
      <alignment horizontal="center"/>
    </xf>
    <xf numFmtId="0" fontId="1" fillId="0" borderId="0" xfId="28" applyFont="1"/>
  </cellXfs>
  <cellStyles count="39">
    <cellStyle name="Comma 2" xfId="7" xr:uid="{00000000-0005-0000-0000-000000000000}"/>
    <cellStyle name="Comma 3" xfId="17" xr:uid="{00000000-0005-0000-0000-000001000000}"/>
    <cellStyle name="Currency" xfId="4" builtinId="4"/>
    <cellStyle name="Currency 10" xfId="31" xr:uid="{00000000-0005-0000-0000-000003000000}"/>
    <cellStyle name="Currency 10 2" xfId="38" xr:uid="{C5EB7BA3-CE7E-4D90-9942-BF46E6EAFA27}"/>
    <cellStyle name="Currency 11" xfId="33" xr:uid="{00000000-0005-0000-0000-000004000000}"/>
    <cellStyle name="Currency 2" xfId="3" xr:uid="{00000000-0005-0000-0000-000005000000}"/>
    <cellStyle name="Currency 3" xfId="6" xr:uid="{00000000-0005-0000-0000-000006000000}"/>
    <cellStyle name="Currency 4" xfId="12" xr:uid="{00000000-0005-0000-0000-000007000000}"/>
    <cellStyle name="Currency 5" xfId="14" xr:uid="{00000000-0005-0000-0000-000008000000}"/>
    <cellStyle name="Currency 5 2" xfId="23" xr:uid="{00000000-0005-0000-0000-000009000000}"/>
    <cellStyle name="Currency 5 2 2" xfId="35" xr:uid="{00000000-0005-0000-0000-00000A000000}"/>
    <cellStyle name="Currency 6" xfId="18" xr:uid="{00000000-0005-0000-0000-00000B000000}"/>
    <cellStyle name="Currency 7" xfId="22" xr:uid="{00000000-0005-0000-0000-00000C000000}"/>
    <cellStyle name="Currency 8" xfId="26" xr:uid="{00000000-0005-0000-0000-00000D000000}"/>
    <cellStyle name="Currency 9" xfId="29" xr:uid="{00000000-0005-0000-0000-00000E000000}"/>
    <cellStyle name="Heading 3" xfId="8" builtinId="18" customBuiltin="1"/>
    <cellStyle name="Hyperlink" xfId="21" builtinId="8"/>
    <cellStyle name="Normal" xfId="0" builtinId="0"/>
    <cellStyle name="Normal 10" xfId="27" xr:uid="{00000000-0005-0000-0000-000012000000}"/>
    <cellStyle name="Normal 11" xfId="28" xr:uid="{00000000-0005-0000-0000-000013000000}"/>
    <cellStyle name="Normal 12" xfId="30" xr:uid="{00000000-0005-0000-0000-000014000000}"/>
    <cellStyle name="Normal 12 2" xfId="37" xr:uid="{35B67C47-89C1-46BC-8A29-E449E77B1254}"/>
    <cellStyle name="Normal 13" xfId="32" xr:uid="{00000000-0005-0000-0000-000015000000}"/>
    <cellStyle name="Normal 14" xfId="36" xr:uid="{00000000-0005-0000-0000-000016000000}"/>
    <cellStyle name="Normal 2" xfId="2" xr:uid="{00000000-0005-0000-0000-000017000000}"/>
    <cellStyle name="Normal 3" xfId="5" xr:uid="{00000000-0005-0000-0000-000018000000}"/>
    <cellStyle name="Normal 4" xfId="10" xr:uid="{00000000-0005-0000-0000-000019000000}"/>
    <cellStyle name="Normal 5" xfId="11" xr:uid="{00000000-0005-0000-0000-00001A000000}"/>
    <cellStyle name="Normal 6" xfId="13" xr:uid="{00000000-0005-0000-0000-00001B000000}"/>
    <cellStyle name="Normal 7" xfId="15" xr:uid="{00000000-0005-0000-0000-00001C000000}"/>
    <cellStyle name="Normal 7 2" xfId="24" xr:uid="{00000000-0005-0000-0000-00001D000000}"/>
    <cellStyle name="Normal 7 2 2" xfId="34" xr:uid="{00000000-0005-0000-0000-00001E000000}"/>
    <cellStyle name="Normal 8" xfId="19" xr:uid="{00000000-0005-0000-0000-00001F000000}"/>
    <cellStyle name="Normal 9" xfId="20" xr:uid="{00000000-0005-0000-0000-000020000000}"/>
    <cellStyle name="Output" xfId="9" builtinId="21" customBuiltin="1"/>
    <cellStyle name="Output 2" xfId="16" xr:uid="{00000000-0005-0000-0000-000022000000}"/>
    <cellStyle name="Percent" xfId="1" builtinId="5"/>
    <cellStyle name="Percent 2" xfId="25" xr:uid="{00000000-0005-0000-0000-000024000000}"/>
  </cellStyles>
  <dxfs count="36">
    <dxf>
      <font>
        <color rgb="FF9C0006"/>
      </font>
    </dxf>
    <dxf>
      <font>
        <color rgb="FF9C0006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scheme val="none"/>
      </font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scheme val="none"/>
      </font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Inherit"/>
        <scheme val="none"/>
      </font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Inherit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B9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1815CC-EFEB-4658-84C8-FA8754BC73CC}" name="Table2" displayName="Table2" ref="B3:F14" totalsRowShown="0" headerRowDxfId="35" headerRowBorderDxfId="34" tableBorderDxfId="33" totalsRowBorderDxfId="32" headerRowCellStyle="Normal 6">
  <autoFilter ref="B3:F14" xr:uid="{3BAEB1AF-A37D-4D9E-9149-413502CC426F}"/>
  <tableColumns count="5">
    <tableColumn id="1" xr3:uid="{BEC35C7E-0996-4044-8AC3-4DDEF4E342A2}" name="Sales Rep" dataDxfId="31" dataCellStyle="Normal 6"/>
    <tableColumn id="2" xr3:uid="{FA33AA2D-5E4D-457D-9C28-C9A040980355}" name="Region" dataDxfId="30" dataCellStyle="Normal 6"/>
    <tableColumn id="3" xr3:uid="{236CB9D7-5699-4176-8ADB-3C79A6712005}" name="# Orders" dataDxfId="29" dataCellStyle="Normal 6"/>
    <tableColumn id="4" xr3:uid="{6C97E4B5-D773-4D9A-B6A3-DF6B1BC6D7BC}" name="Total Sales" dataDxfId="28" dataCellStyle="Currency"/>
    <tableColumn id="5" xr3:uid="{502B9E37-3888-42E5-844A-8DFDE6779C75}" name="Commission" dataDxfId="27" dataCellStyle="Currency">
      <calculatedColumnFormula>Table2[[#This Row],[Total Sales]]*0.1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O1260" totalsRowCount="1" headerRowDxfId="26">
  <autoFilter ref="A6:O1259" xr:uid="{00000000-0009-0000-0100-000001000000}">
    <filterColumn colId="14">
      <customFilters>
        <customFilter operator="notEqual" val=" "/>
      </customFilters>
    </filterColumn>
  </autoFilter>
  <tableColumns count="15">
    <tableColumn id="1" xr3:uid="{00000000-0010-0000-0000-000001000000}" name="FirstName" totalsRowLabel="Total" dataDxfId="25" totalsRowDxfId="24"/>
    <tableColumn id="2" xr3:uid="{00000000-0010-0000-0000-000002000000}" name="LastName" dataDxfId="23" totalsRowDxfId="22"/>
    <tableColumn id="3" xr3:uid="{00000000-0010-0000-0000-000003000000}" name="Address" dataDxfId="21" totalsRowDxfId="20"/>
    <tableColumn id="4" xr3:uid="{00000000-0010-0000-0000-000004000000}" name="City" dataDxfId="19" totalsRowDxfId="18"/>
    <tableColumn id="5" xr3:uid="{00000000-0010-0000-0000-000005000000}" name="State" dataDxfId="17" totalsRowDxfId="16"/>
    <tableColumn id="6" xr3:uid="{00000000-0010-0000-0000-000006000000}" name="ZipCode" dataDxfId="15" totalsRowDxfId="14"/>
    <tableColumn id="7" xr3:uid="{00000000-0010-0000-0000-000007000000}" name="HomePhone" dataDxfId="13" totalsRowDxfId="12"/>
    <tableColumn id="8" xr3:uid="{00000000-0010-0000-0000-000008000000}" name="Registration" totalsRowFunction="sum" dataDxfId="11" totalsRowDxfId="10" dataCellStyle="Currency"/>
    <tableColumn id="9" xr3:uid="{00000000-0010-0000-0000-000009000000}" name="Single" totalsRowFunction="sum" dataDxfId="9" totalsRowDxfId="8" dataCellStyle="Currency"/>
    <tableColumn id="10" xr3:uid="{00000000-0010-0000-0000-00000A000000}" name="Double" totalsRowFunction="sum" dataDxfId="7" totalsRowDxfId="6" dataCellStyle="Currency"/>
    <tableColumn id="11" xr3:uid="{00000000-0010-0000-0000-00000B000000}" name="Payment Date" dataDxfId="5" totalsRowDxfId="4" dataCellStyle="Currency"/>
    <tableColumn id="12" xr3:uid="{00000000-0010-0000-0000-00000C000000}" name="Certification" dataDxfId="3" totalsRowDxfId="2"/>
    <tableColumn id="13" xr3:uid="{00000000-0010-0000-0000-00000D000000}" name="Presenter"/>
    <tableColumn id="14" xr3:uid="{00000000-0010-0000-0000-00000E000000}" name="Presenter Fee"/>
    <tableColumn id="19" xr3:uid="{00000000-0010-0000-0000-000013000000}" name="Credit Card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Student8@smith.edu" TargetMode="External"/><Relationship Id="rId3" Type="http://schemas.openxmlformats.org/officeDocument/2006/relationships/hyperlink" Target="mailto:Student3@smith.edu" TargetMode="External"/><Relationship Id="rId7" Type="http://schemas.openxmlformats.org/officeDocument/2006/relationships/hyperlink" Target="mailto:Student7@smith.edu" TargetMode="External"/><Relationship Id="rId2" Type="http://schemas.openxmlformats.org/officeDocument/2006/relationships/hyperlink" Target="mailto:Student2@smith.edu" TargetMode="External"/><Relationship Id="rId1" Type="http://schemas.openxmlformats.org/officeDocument/2006/relationships/hyperlink" Target="mailto:Student1@smith.edu" TargetMode="External"/><Relationship Id="rId6" Type="http://schemas.openxmlformats.org/officeDocument/2006/relationships/hyperlink" Target="mailto:Student6@smith.edu" TargetMode="External"/><Relationship Id="rId5" Type="http://schemas.openxmlformats.org/officeDocument/2006/relationships/hyperlink" Target="mailto:Student5@smith.edu" TargetMode="External"/><Relationship Id="rId10" Type="http://schemas.openxmlformats.org/officeDocument/2006/relationships/hyperlink" Target="mailto:Student10@smith.edu" TargetMode="External"/><Relationship Id="rId4" Type="http://schemas.openxmlformats.org/officeDocument/2006/relationships/hyperlink" Target="mailto:Student4@smith.edu" TargetMode="External"/><Relationship Id="rId9" Type="http://schemas.openxmlformats.org/officeDocument/2006/relationships/hyperlink" Target="mailto:Student9@smith.edu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FF00"/>
  </sheetPr>
  <dimension ref="A1:J101"/>
  <sheetViews>
    <sheetView zoomScale="175" zoomScaleNormal="175" workbookViewId="0">
      <selection activeCell="F4" sqref="F4"/>
    </sheetView>
  </sheetViews>
  <sheetFormatPr defaultRowHeight="12.75"/>
  <cols>
    <col min="1" max="1" width="11.85546875" style="1" customWidth="1"/>
    <col min="2" max="2" width="16.28515625" style="1" customWidth="1"/>
    <col min="3" max="4" width="7.7109375" style="1" bestFit="1" customWidth="1"/>
    <col min="5" max="5" width="10.140625" style="1" bestFit="1" customWidth="1"/>
    <col min="6" max="7" width="7.7109375" style="1" bestFit="1" customWidth="1"/>
    <col min="8" max="8" width="8.7109375" style="1" bestFit="1" customWidth="1"/>
    <col min="9" max="13" width="7.7109375" style="1" bestFit="1" customWidth="1"/>
    <col min="14" max="14" width="8.7109375" style="1" bestFit="1" customWidth="1"/>
    <col min="15" max="16384" width="9.140625" style="1"/>
  </cols>
  <sheetData>
    <row r="1" spans="1:10" s="7" customFormat="1" ht="15">
      <c r="A1" s="19"/>
      <c r="B1" s="19"/>
      <c r="C1" s="19"/>
      <c r="D1" s="19"/>
      <c r="J1"/>
    </row>
    <row r="2" spans="1:10">
      <c r="A2" s="158" t="s">
        <v>25</v>
      </c>
      <c r="B2" s="158" t="s">
        <v>24</v>
      </c>
      <c r="D2" s="23" t="s">
        <v>26</v>
      </c>
    </row>
    <row r="3" spans="1:10" ht="15">
      <c r="A3" s="1">
        <v>0</v>
      </c>
      <c r="B3" s="15"/>
    </row>
    <row r="4" spans="1:10" s="7" customFormat="1" ht="15">
      <c r="A4" s="19"/>
      <c r="B4" s="19"/>
      <c r="C4" s="19"/>
      <c r="D4" s="19"/>
      <c r="J4"/>
    </row>
    <row r="5" spans="1:10">
      <c r="A5" s="158" t="s">
        <v>23</v>
      </c>
      <c r="B5" s="158" t="s">
        <v>25</v>
      </c>
      <c r="D5" s="23" t="s">
        <v>26</v>
      </c>
    </row>
    <row r="6" spans="1:10" ht="15">
      <c r="A6" s="1">
        <v>0</v>
      </c>
      <c r="B6" s="15"/>
    </row>
    <row r="97" spans="1:2">
      <c r="A97" s="1" t="s">
        <v>25</v>
      </c>
      <c r="B97" s="1" t="s">
        <v>24</v>
      </c>
    </row>
    <row r="98" spans="1:2">
      <c r="A98" s="1">
        <v>0</v>
      </c>
      <c r="B98" s="1">
        <f>(A98-32)*5/9</f>
        <v>-17.777777777777779</v>
      </c>
    </row>
    <row r="100" spans="1:2">
      <c r="A100" s="1" t="s">
        <v>23</v>
      </c>
      <c r="B100" s="1" t="s">
        <v>22</v>
      </c>
    </row>
    <row r="101" spans="1:2">
      <c r="A101" s="1">
        <v>0</v>
      </c>
      <c r="B101" s="1">
        <f>A101*9/5+32</f>
        <v>32</v>
      </c>
    </row>
  </sheetData>
  <dataValidations count="4">
    <dataValidation allowBlank="1" showInputMessage="1" showErrorMessage="1" promptTitle="Fahrenheit" prompt="Enter the Fahrenheit temperature here." sqref="A3" xr:uid="{00000000-0002-0000-0400-000000000000}"/>
    <dataValidation allowBlank="1" showInputMessage="1" showErrorMessage="1" promptTitle="Centigrade" prompt="Create a formula in this cell that will convert the Fahrenheit temperature in A4 to Centigrade." sqref="B3" xr:uid="{00000000-0002-0000-0400-000001000000}"/>
    <dataValidation allowBlank="1" showInputMessage="1" showErrorMessage="1" promptTitle="Centigrade" prompt="Enter the Centigrade temperature here." sqref="A6" xr:uid="{00000000-0002-0000-0400-000002000000}"/>
    <dataValidation allowBlank="1" showInputMessage="1" showErrorMessage="1" promptTitle="Fahrenheit" prompt="Create a formula in this cell that will convert the Centigrade temperature in A7 to Fahrenheit." sqref="B6" xr:uid="{00000000-0002-0000-0400-000003000000}"/>
  </dataValidations>
  <printOptions gridLines="1" gridLinesSet="0"/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943D-50B2-4873-B5DB-0E846C5C8C83}">
  <sheetPr>
    <tabColor theme="3" tint="0.39997558519241921"/>
    <pageSetUpPr autoPageBreaks="0"/>
  </sheetPr>
  <dimension ref="A1:AZ225"/>
  <sheetViews>
    <sheetView zoomScaleNormal="100" workbookViewId="0">
      <selection activeCell="E19" sqref="E19"/>
    </sheetView>
  </sheetViews>
  <sheetFormatPr defaultRowHeight="12.75"/>
  <cols>
    <col min="1" max="1" width="11.5703125" style="1" customWidth="1"/>
    <col min="2" max="2" width="11.140625" style="1" bestFit="1" customWidth="1"/>
    <col min="3" max="3" width="15.140625" style="1" bestFit="1" customWidth="1"/>
    <col min="4" max="4" width="3" style="1" customWidth="1"/>
    <col min="5" max="5" width="11.140625" style="1" customWidth="1"/>
    <col min="6" max="6" width="19.28515625" style="1" customWidth="1"/>
    <col min="7" max="7" width="28.85546875" style="1" customWidth="1"/>
    <col min="8" max="8" width="16.42578125" style="1" customWidth="1"/>
    <col min="9" max="9" width="5.42578125" style="1" customWidth="1"/>
    <col min="10" max="10" width="10.5703125" style="1" customWidth="1"/>
    <col min="11" max="11" width="11.7109375" style="1" customWidth="1"/>
    <col min="12" max="12" width="16.42578125" style="1" customWidth="1"/>
    <col min="13" max="13" width="10.7109375" style="1" customWidth="1"/>
    <col min="14" max="14" width="10.7109375" style="1" bestFit="1" customWidth="1"/>
    <col min="15" max="15" width="12.85546875" style="1" bestFit="1" customWidth="1"/>
    <col min="16" max="20" width="9.140625" style="1"/>
    <col min="21" max="22" width="10.28515625" style="1" bestFit="1" customWidth="1"/>
    <col min="23" max="50" width="9.140625" style="1"/>
    <col min="51" max="52" width="10.140625" style="1" bestFit="1" customWidth="1"/>
    <col min="53" max="16384" width="9.140625" style="1"/>
  </cols>
  <sheetData>
    <row r="1" spans="1:52">
      <c r="A1" s="158" t="s">
        <v>5202</v>
      </c>
      <c r="B1" s="158" t="s">
        <v>4465</v>
      </c>
      <c r="C1" s="158" t="s">
        <v>4464</v>
      </c>
      <c r="D1" s="158" t="s">
        <v>2260</v>
      </c>
      <c r="E1" s="158" t="s">
        <v>5201</v>
      </c>
      <c r="F1" s="158" t="s">
        <v>5200</v>
      </c>
      <c r="G1" s="158" t="s">
        <v>4463</v>
      </c>
      <c r="H1" s="158" t="s">
        <v>4462</v>
      </c>
      <c r="I1" s="158" t="s">
        <v>4461</v>
      </c>
      <c r="J1" s="158" t="s">
        <v>4488</v>
      </c>
      <c r="K1" s="158" t="s">
        <v>5199</v>
      </c>
      <c r="L1" s="158" t="s">
        <v>5198</v>
      </c>
      <c r="M1" s="158" t="s">
        <v>5195</v>
      </c>
      <c r="AY1" s="1" t="s">
        <v>5197</v>
      </c>
      <c r="AZ1" s="1" t="s">
        <v>5196</v>
      </c>
    </row>
    <row r="2" spans="1:52">
      <c r="A2" s="1">
        <v>1001</v>
      </c>
      <c r="B2" s="1" t="s">
        <v>435</v>
      </c>
      <c r="C2" s="1" t="s">
        <v>4454</v>
      </c>
      <c r="D2" s="1" t="s">
        <v>22</v>
      </c>
      <c r="E2" s="1" t="s">
        <v>5194</v>
      </c>
      <c r="F2" s="1" t="s">
        <v>4502</v>
      </c>
      <c r="G2" s="1" t="s">
        <v>5193</v>
      </c>
      <c r="H2" s="1" t="s">
        <v>2562</v>
      </c>
      <c r="I2" s="1" t="s">
        <v>2557</v>
      </c>
      <c r="J2" s="159">
        <v>1106</v>
      </c>
      <c r="K2" s="1" t="s">
        <v>5192</v>
      </c>
      <c r="L2" s="1" t="s">
        <v>4498</v>
      </c>
      <c r="M2" s="161">
        <v>33000</v>
      </c>
      <c r="O2" s="160"/>
      <c r="U2" s="59"/>
      <c r="V2" s="59"/>
      <c r="AY2" s="160">
        <v>18675</v>
      </c>
      <c r="AZ2" s="160">
        <v>39556</v>
      </c>
    </row>
    <row r="3" spans="1:52">
      <c r="A3" s="1">
        <v>1002</v>
      </c>
      <c r="B3" s="1" t="s">
        <v>17</v>
      </c>
      <c r="C3" s="1" t="s">
        <v>480</v>
      </c>
      <c r="E3" s="1" t="s">
        <v>5191</v>
      </c>
      <c r="F3" s="1" t="s">
        <v>4523</v>
      </c>
      <c r="G3" s="1" t="s">
        <v>4594</v>
      </c>
      <c r="H3" s="1" t="s">
        <v>2751</v>
      </c>
      <c r="I3" s="1" t="s">
        <v>2557</v>
      </c>
      <c r="J3" s="159">
        <v>1060</v>
      </c>
      <c r="K3" s="1" t="s">
        <v>5190</v>
      </c>
      <c r="L3" s="1" t="s">
        <v>4519</v>
      </c>
      <c r="M3" s="161">
        <v>40500</v>
      </c>
      <c r="U3" s="59"/>
      <c r="V3" s="59"/>
      <c r="AY3" s="160">
        <v>18776</v>
      </c>
      <c r="AZ3" s="160">
        <v>38854</v>
      </c>
    </row>
    <row r="4" spans="1:52">
      <c r="A4" s="1">
        <v>1003</v>
      </c>
      <c r="B4" s="1" t="s">
        <v>519</v>
      </c>
      <c r="C4" s="1" t="s">
        <v>4449</v>
      </c>
      <c r="D4" s="1" t="s">
        <v>4497</v>
      </c>
      <c r="E4" s="1" t="s">
        <v>5048</v>
      </c>
      <c r="F4" s="1" t="s">
        <v>4648</v>
      </c>
      <c r="G4" s="1" t="s">
        <v>5047</v>
      </c>
      <c r="H4" s="1" t="s">
        <v>333</v>
      </c>
      <c r="I4" s="1" t="s">
        <v>2557</v>
      </c>
      <c r="J4" s="159">
        <v>1104</v>
      </c>
      <c r="K4" s="1" t="s">
        <v>5045</v>
      </c>
      <c r="L4" s="1" t="s">
        <v>4644</v>
      </c>
      <c r="M4" s="161">
        <v>28500</v>
      </c>
      <c r="U4" s="59"/>
      <c r="V4" s="162"/>
      <c r="AY4" s="160">
        <v>26130</v>
      </c>
      <c r="AZ4" s="160">
        <v>40141</v>
      </c>
    </row>
    <row r="5" spans="1:52">
      <c r="A5" s="1">
        <v>1004</v>
      </c>
      <c r="B5" s="1" t="s">
        <v>863</v>
      </c>
      <c r="C5" s="1" t="s">
        <v>530</v>
      </c>
      <c r="D5" s="1" t="s">
        <v>4508</v>
      </c>
      <c r="E5" s="1" t="s">
        <v>5187</v>
      </c>
      <c r="F5" s="1" t="s">
        <v>4502</v>
      </c>
      <c r="G5" s="1" t="s">
        <v>5186</v>
      </c>
      <c r="H5" s="1" t="s">
        <v>4580</v>
      </c>
      <c r="I5" s="1" t="s">
        <v>2557</v>
      </c>
      <c r="J5" s="159">
        <v>1090</v>
      </c>
      <c r="K5" s="1" t="s">
        <v>5185</v>
      </c>
      <c r="L5" s="1" t="s">
        <v>4498</v>
      </c>
      <c r="M5" s="161">
        <v>40500</v>
      </c>
      <c r="U5" s="59"/>
      <c r="V5" s="59"/>
      <c r="AY5" s="160">
        <v>18978</v>
      </c>
      <c r="AZ5" s="160">
        <v>39188</v>
      </c>
    </row>
    <row r="6" spans="1:52">
      <c r="A6" s="1">
        <v>1004</v>
      </c>
      <c r="B6" s="1" t="s">
        <v>863</v>
      </c>
      <c r="C6" s="1" t="s">
        <v>530</v>
      </c>
      <c r="D6" s="1" t="s">
        <v>4508</v>
      </c>
      <c r="E6" s="1" t="s">
        <v>5187</v>
      </c>
      <c r="F6" s="1" t="s">
        <v>4502</v>
      </c>
      <c r="G6" s="1" t="s">
        <v>5186</v>
      </c>
      <c r="H6" s="1" t="s">
        <v>4580</v>
      </c>
      <c r="I6" s="1" t="s">
        <v>2557</v>
      </c>
      <c r="J6" s="159">
        <v>1090</v>
      </c>
      <c r="K6" s="1" t="s">
        <v>5185</v>
      </c>
      <c r="L6" s="1" t="s">
        <v>4498</v>
      </c>
      <c r="M6" s="161">
        <v>40500</v>
      </c>
      <c r="U6" s="59"/>
      <c r="V6" s="59"/>
      <c r="AY6" s="160">
        <v>19910</v>
      </c>
      <c r="AZ6" s="160">
        <v>40131</v>
      </c>
    </row>
    <row r="7" spans="1:52">
      <c r="A7" s="1">
        <v>1005</v>
      </c>
      <c r="B7" s="1" t="s">
        <v>994</v>
      </c>
      <c r="C7" s="1" t="s">
        <v>1492</v>
      </c>
      <c r="D7" s="1" t="s">
        <v>4564</v>
      </c>
      <c r="E7" s="1" t="s">
        <v>4746</v>
      </c>
      <c r="F7" s="1" t="s">
        <v>4745</v>
      </c>
      <c r="G7" s="1" t="s">
        <v>4744</v>
      </c>
      <c r="H7" s="1" t="s">
        <v>3265</v>
      </c>
      <c r="I7" s="1" t="s">
        <v>2557</v>
      </c>
      <c r="J7" s="159">
        <v>1080</v>
      </c>
      <c r="K7" s="1" t="s">
        <v>4742</v>
      </c>
      <c r="L7" s="1" t="s">
        <v>4741</v>
      </c>
      <c r="M7" s="161">
        <v>33000</v>
      </c>
      <c r="U7" s="59"/>
      <c r="V7" s="59"/>
      <c r="AY7" s="160">
        <v>19420</v>
      </c>
      <c r="AZ7" s="160">
        <v>39011</v>
      </c>
    </row>
    <row r="8" spans="1:52">
      <c r="A8" s="1">
        <v>1005</v>
      </c>
      <c r="B8" s="1" t="s">
        <v>994</v>
      </c>
      <c r="C8" s="1" t="s">
        <v>1492</v>
      </c>
      <c r="D8" s="1" t="s">
        <v>4564</v>
      </c>
      <c r="E8" s="1" t="s">
        <v>4746</v>
      </c>
      <c r="F8" s="1" t="s">
        <v>4745</v>
      </c>
      <c r="G8" s="1" t="s">
        <v>4744</v>
      </c>
      <c r="H8" s="1" t="s">
        <v>3265</v>
      </c>
      <c r="I8" s="1" t="s">
        <v>2557</v>
      </c>
      <c r="J8" s="159">
        <v>1080</v>
      </c>
      <c r="K8" s="1" t="s">
        <v>4742</v>
      </c>
      <c r="L8" s="1" t="s">
        <v>4741</v>
      </c>
      <c r="M8" s="161">
        <v>33000</v>
      </c>
      <c r="U8" s="59"/>
      <c r="V8" s="59"/>
      <c r="AY8" s="160">
        <v>19558</v>
      </c>
      <c r="AZ8" s="160">
        <v>40063</v>
      </c>
    </row>
    <row r="9" spans="1:52">
      <c r="A9" s="1">
        <v>1006</v>
      </c>
      <c r="B9" s="1" t="s">
        <v>515</v>
      </c>
      <c r="C9" s="1" t="s">
        <v>4431</v>
      </c>
      <c r="D9" s="1" t="s">
        <v>4525</v>
      </c>
      <c r="E9" s="1" t="s">
        <v>5182</v>
      </c>
      <c r="F9" s="1" t="s">
        <v>4502</v>
      </c>
      <c r="G9" s="1" t="s">
        <v>5181</v>
      </c>
      <c r="H9" s="1" t="s">
        <v>2602</v>
      </c>
      <c r="I9" s="1" t="s">
        <v>2557</v>
      </c>
      <c r="J9" s="159">
        <v>1095</v>
      </c>
      <c r="K9" s="1" t="s">
        <v>5180</v>
      </c>
      <c r="L9" s="1" t="s">
        <v>4498</v>
      </c>
      <c r="M9" s="161">
        <v>40500</v>
      </c>
      <c r="U9" s="59"/>
      <c r="V9" s="59"/>
      <c r="AY9" s="160">
        <v>19717</v>
      </c>
      <c r="AZ9" s="160">
        <v>39484</v>
      </c>
    </row>
    <row r="10" spans="1:52">
      <c r="A10" s="1">
        <v>1007</v>
      </c>
      <c r="B10" s="1" t="s">
        <v>1628</v>
      </c>
      <c r="C10" s="1" t="s">
        <v>459</v>
      </c>
      <c r="D10" s="1" t="s">
        <v>4569</v>
      </c>
      <c r="E10" s="1" t="s">
        <v>5179</v>
      </c>
      <c r="F10" s="1" t="s">
        <v>4495</v>
      </c>
      <c r="G10" s="1" t="s">
        <v>4665</v>
      </c>
      <c r="H10" s="1" t="s">
        <v>2862</v>
      </c>
      <c r="I10" s="1" t="s">
        <v>2557</v>
      </c>
      <c r="J10" s="159">
        <v>1028</v>
      </c>
      <c r="K10" s="1" t="s">
        <v>5178</v>
      </c>
      <c r="L10" s="1" t="s">
        <v>4491</v>
      </c>
      <c r="M10" s="161">
        <v>40500</v>
      </c>
      <c r="U10" s="59"/>
      <c r="V10" s="59"/>
      <c r="AY10" s="160">
        <v>19737</v>
      </c>
      <c r="AZ10" s="160">
        <v>38422</v>
      </c>
    </row>
    <row r="11" spans="1:52">
      <c r="A11" s="1">
        <v>1008</v>
      </c>
      <c r="B11" s="1" t="s">
        <v>4438</v>
      </c>
      <c r="C11" s="1" t="s">
        <v>535</v>
      </c>
      <c r="E11" s="1" t="s">
        <v>5177</v>
      </c>
      <c r="F11" s="1" t="s">
        <v>4502</v>
      </c>
      <c r="G11" s="1" t="s">
        <v>5176</v>
      </c>
      <c r="H11" s="1" t="s">
        <v>333</v>
      </c>
      <c r="I11" s="1" t="s">
        <v>2557</v>
      </c>
      <c r="J11" s="159">
        <v>1101</v>
      </c>
      <c r="K11" s="1" t="s">
        <v>5175</v>
      </c>
      <c r="L11" s="1" t="s">
        <v>4498</v>
      </c>
      <c r="M11" s="161">
        <v>27800</v>
      </c>
      <c r="U11" s="59"/>
      <c r="V11" s="59"/>
      <c r="AY11" s="160">
        <v>19764</v>
      </c>
      <c r="AZ11" s="160">
        <v>39262</v>
      </c>
    </row>
    <row r="12" spans="1:52">
      <c r="A12" s="1">
        <v>1009</v>
      </c>
      <c r="B12" s="1" t="s">
        <v>471</v>
      </c>
      <c r="C12" s="1" t="s">
        <v>4442</v>
      </c>
      <c r="D12" s="1" t="s">
        <v>4537</v>
      </c>
      <c r="E12" s="1" t="s">
        <v>5174</v>
      </c>
      <c r="F12" s="1" t="s">
        <v>4502</v>
      </c>
      <c r="G12" s="1" t="s">
        <v>5031</v>
      </c>
      <c r="H12" s="1" t="s">
        <v>333</v>
      </c>
      <c r="I12" s="1" t="s">
        <v>2557</v>
      </c>
      <c r="J12" s="159" t="s">
        <v>5173</v>
      </c>
      <c r="K12" s="1" t="s">
        <v>5172</v>
      </c>
      <c r="L12" s="1" t="s">
        <v>4498</v>
      </c>
      <c r="M12" s="161">
        <v>33000</v>
      </c>
      <c r="U12" s="59"/>
      <c r="V12" s="59"/>
      <c r="AY12" s="160">
        <v>20894</v>
      </c>
      <c r="AZ12" s="160">
        <v>38580</v>
      </c>
    </row>
    <row r="13" spans="1:52">
      <c r="A13" s="1">
        <v>1010</v>
      </c>
      <c r="B13" s="1" t="s">
        <v>69</v>
      </c>
      <c r="C13" s="1" t="s">
        <v>1157</v>
      </c>
      <c r="D13" s="1" t="s">
        <v>4508</v>
      </c>
      <c r="E13" s="1" t="s">
        <v>5171</v>
      </c>
      <c r="F13" s="1" t="s">
        <v>4502</v>
      </c>
      <c r="G13" s="1" t="s">
        <v>5170</v>
      </c>
      <c r="H13" s="1" t="s">
        <v>333</v>
      </c>
      <c r="I13" s="1" t="s">
        <v>2557</v>
      </c>
      <c r="J13" s="159">
        <v>1104</v>
      </c>
      <c r="K13" s="1" t="s">
        <v>5169</v>
      </c>
      <c r="L13" s="1" t="s">
        <v>4498</v>
      </c>
      <c r="M13" s="161">
        <v>40500</v>
      </c>
      <c r="U13" s="59"/>
      <c r="V13" s="59"/>
      <c r="AY13" s="160">
        <v>30807</v>
      </c>
      <c r="AZ13" s="160">
        <v>40130</v>
      </c>
    </row>
    <row r="14" spans="1:52">
      <c r="A14" s="1">
        <v>1011</v>
      </c>
      <c r="B14" s="1" t="s">
        <v>279</v>
      </c>
      <c r="C14" s="1" t="s">
        <v>4237</v>
      </c>
      <c r="D14" s="1" t="s">
        <v>4671</v>
      </c>
      <c r="E14" s="1" t="s">
        <v>5133</v>
      </c>
      <c r="F14" s="1" t="s">
        <v>4502</v>
      </c>
      <c r="G14" s="1" t="s">
        <v>4722</v>
      </c>
      <c r="H14" s="1" t="s">
        <v>333</v>
      </c>
      <c r="I14" s="1" t="s">
        <v>2557</v>
      </c>
      <c r="J14" s="159" t="s">
        <v>4868</v>
      </c>
      <c r="K14" s="1" t="s">
        <v>5132</v>
      </c>
      <c r="L14" s="1" t="s">
        <v>4519</v>
      </c>
      <c r="M14" s="161">
        <v>40500</v>
      </c>
      <c r="U14" s="59"/>
      <c r="V14" s="59"/>
      <c r="AY14" s="160">
        <v>19999</v>
      </c>
      <c r="AZ14" s="160">
        <v>39886</v>
      </c>
    </row>
    <row r="15" spans="1:52">
      <c r="A15" s="1">
        <v>1012</v>
      </c>
      <c r="B15" s="1" t="s">
        <v>994</v>
      </c>
      <c r="C15" s="1" t="s">
        <v>429</v>
      </c>
      <c r="D15" s="1" t="s">
        <v>4713</v>
      </c>
      <c r="E15" s="1" t="s">
        <v>5184</v>
      </c>
      <c r="F15" s="1" t="s">
        <v>4745</v>
      </c>
      <c r="G15" s="1" t="s">
        <v>5183</v>
      </c>
      <c r="H15" s="1" t="s">
        <v>2751</v>
      </c>
      <c r="I15" s="1" t="s">
        <v>2557</v>
      </c>
      <c r="J15" s="159">
        <v>1060</v>
      </c>
      <c r="K15" s="1" t="s">
        <v>4499</v>
      </c>
      <c r="L15" s="1" t="s">
        <v>4741</v>
      </c>
      <c r="M15" s="161">
        <v>33000</v>
      </c>
      <c r="U15" s="59"/>
      <c r="V15" s="59"/>
      <c r="AY15" s="160">
        <v>20121</v>
      </c>
      <c r="AZ15" s="160">
        <v>38706</v>
      </c>
    </row>
    <row r="16" spans="1:52">
      <c r="A16" s="1">
        <v>1013</v>
      </c>
      <c r="B16" s="1" t="s">
        <v>4361</v>
      </c>
      <c r="C16" s="1" t="s">
        <v>1654</v>
      </c>
      <c r="D16" s="1" t="s">
        <v>4757</v>
      </c>
      <c r="E16" s="1" t="s">
        <v>5162</v>
      </c>
      <c r="F16" s="1" t="s">
        <v>4523</v>
      </c>
      <c r="G16" s="1" t="s">
        <v>5161</v>
      </c>
      <c r="H16" s="1" t="s">
        <v>2751</v>
      </c>
      <c r="I16" s="1" t="s">
        <v>2557</v>
      </c>
      <c r="J16" s="159" t="s">
        <v>5160</v>
      </c>
      <c r="K16" s="1" t="s">
        <v>5159</v>
      </c>
      <c r="L16" s="1" t="s">
        <v>4519</v>
      </c>
      <c r="M16" s="161">
        <v>31000</v>
      </c>
      <c r="U16" s="59"/>
      <c r="V16" s="59"/>
      <c r="AY16" s="160">
        <v>20200</v>
      </c>
      <c r="AZ16" s="160">
        <v>39927</v>
      </c>
    </row>
    <row r="17" spans="1:52">
      <c r="A17" s="1">
        <v>1014</v>
      </c>
      <c r="B17" s="1" t="s">
        <v>450</v>
      </c>
      <c r="C17" s="1" t="s">
        <v>1502</v>
      </c>
      <c r="D17" s="1" t="s">
        <v>4569</v>
      </c>
      <c r="E17" s="1" t="s">
        <v>4991</v>
      </c>
      <c r="F17" s="1" t="s">
        <v>4502</v>
      </c>
      <c r="G17" s="1" t="s">
        <v>4651</v>
      </c>
      <c r="H17" s="1" t="s">
        <v>333</v>
      </c>
      <c r="I17" s="1" t="s">
        <v>2557</v>
      </c>
      <c r="J17" s="159">
        <v>1115</v>
      </c>
      <c r="K17" s="1" t="s">
        <v>4650</v>
      </c>
      <c r="L17" s="1" t="s">
        <v>4498</v>
      </c>
      <c r="M17" s="161">
        <v>33000</v>
      </c>
      <c r="U17" s="59"/>
      <c r="V17" s="59"/>
      <c r="AY17" s="160">
        <v>20481</v>
      </c>
      <c r="AZ17" s="160">
        <v>39889</v>
      </c>
    </row>
    <row r="18" spans="1:52">
      <c r="A18" s="1">
        <v>1015</v>
      </c>
      <c r="B18" s="1" t="s">
        <v>4340</v>
      </c>
      <c r="C18" s="1" t="s">
        <v>1595</v>
      </c>
      <c r="D18" s="1" t="s">
        <v>4525</v>
      </c>
      <c r="E18" s="1" t="s">
        <v>4947</v>
      </c>
      <c r="F18" s="1" t="s">
        <v>4523</v>
      </c>
      <c r="G18" s="1" t="s">
        <v>5158</v>
      </c>
      <c r="H18" s="1" t="s">
        <v>2751</v>
      </c>
      <c r="I18" s="1" t="s">
        <v>2557</v>
      </c>
      <c r="J18" s="159">
        <v>1060</v>
      </c>
      <c r="K18" s="1" t="s">
        <v>5157</v>
      </c>
      <c r="L18" s="1" t="s">
        <v>4519</v>
      </c>
      <c r="M18" s="161">
        <v>33000</v>
      </c>
      <c r="U18" s="59"/>
      <c r="V18" s="59"/>
      <c r="AY18" s="160">
        <v>19910</v>
      </c>
      <c r="AZ18" s="160">
        <v>40131</v>
      </c>
    </row>
    <row r="19" spans="1:52">
      <c r="A19" s="1">
        <v>1016</v>
      </c>
      <c r="B19" s="1" t="s">
        <v>519</v>
      </c>
      <c r="C19" s="1" t="s">
        <v>4214</v>
      </c>
      <c r="D19" s="1" t="s">
        <v>4497</v>
      </c>
      <c r="E19" s="1" t="s">
        <v>5156</v>
      </c>
      <c r="F19" s="1" t="s">
        <v>5155</v>
      </c>
      <c r="G19" s="1" t="s">
        <v>5154</v>
      </c>
      <c r="H19" s="1" t="s">
        <v>2751</v>
      </c>
      <c r="I19" s="1" t="s">
        <v>2557</v>
      </c>
      <c r="J19" s="159">
        <v>1060</v>
      </c>
      <c r="K19" s="1" t="s">
        <v>4499</v>
      </c>
      <c r="L19" s="1" t="s">
        <v>4667</v>
      </c>
      <c r="M19" s="161">
        <v>27800</v>
      </c>
      <c r="U19" s="59"/>
      <c r="V19" s="59"/>
      <c r="AY19" s="160">
        <v>20584</v>
      </c>
      <c r="AZ19" s="160">
        <v>39205</v>
      </c>
    </row>
    <row r="20" spans="1:52">
      <c r="A20" s="1">
        <v>1017</v>
      </c>
      <c r="B20" s="1" t="s">
        <v>494</v>
      </c>
      <c r="C20" s="1" t="s">
        <v>4217</v>
      </c>
      <c r="D20" s="1" t="s">
        <v>4525</v>
      </c>
      <c r="E20" s="1" t="s">
        <v>5153</v>
      </c>
      <c r="F20" s="1" t="s">
        <v>4502</v>
      </c>
      <c r="G20" s="1" t="s">
        <v>5152</v>
      </c>
      <c r="H20" s="1" t="s">
        <v>2646</v>
      </c>
      <c r="I20" s="1" t="s">
        <v>2557</v>
      </c>
      <c r="J20" s="159" t="s">
        <v>5151</v>
      </c>
      <c r="K20" s="1" t="s">
        <v>5150</v>
      </c>
      <c r="L20" s="1" t="s">
        <v>4498</v>
      </c>
      <c r="M20" s="161">
        <v>33000</v>
      </c>
      <c r="U20" s="59"/>
      <c r="V20" s="59"/>
      <c r="AY20" s="160">
        <v>20613</v>
      </c>
      <c r="AZ20" s="160">
        <v>39477</v>
      </c>
    </row>
    <row r="21" spans="1:52">
      <c r="A21" s="1">
        <v>1018</v>
      </c>
      <c r="B21" s="1" t="s">
        <v>541</v>
      </c>
      <c r="C21" s="1" t="s">
        <v>4245</v>
      </c>
      <c r="D21" s="1" t="s">
        <v>4713</v>
      </c>
      <c r="E21" s="1" t="s">
        <v>5149</v>
      </c>
      <c r="F21" s="1" t="s">
        <v>4523</v>
      </c>
      <c r="G21" s="1" t="s">
        <v>5148</v>
      </c>
      <c r="H21" s="1" t="s">
        <v>2751</v>
      </c>
      <c r="I21" s="1" t="s">
        <v>2557</v>
      </c>
      <c r="J21" s="159">
        <v>1060</v>
      </c>
      <c r="K21" s="1" t="s">
        <v>5147</v>
      </c>
      <c r="L21" s="1" t="s">
        <v>4519</v>
      </c>
      <c r="M21" s="161">
        <v>33000</v>
      </c>
      <c r="U21" s="59"/>
      <c r="V21" s="59"/>
      <c r="AY21" s="160">
        <v>20760</v>
      </c>
      <c r="AZ21" s="160">
        <v>39852</v>
      </c>
    </row>
    <row r="22" spans="1:52">
      <c r="A22" s="1">
        <v>1019</v>
      </c>
      <c r="B22" s="1" t="s">
        <v>3565</v>
      </c>
      <c r="C22" s="1" t="s">
        <v>553</v>
      </c>
      <c r="E22" s="1" t="s">
        <v>5146</v>
      </c>
      <c r="F22" s="1" t="s">
        <v>4502</v>
      </c>
      <c r="G22" s="1" t="s">
        <v>5145</v>
      </c>
      <c r="H22" s="1" t="s">
        <v>4580</v>
      </c>
      <c r="I22" s="1" t="s">
        <v>2557</v>
      </c>
      <c r="J22" s="159" t="s">
        <v>5144</v>
      </c>
      <c r="K22" s="1" t="s">
        <v>5143</v>
      </c>
      <c r="L22" s="1" t="s">
        <v>4498</v>
      </c>
      <c r="M22" s="161">
        <v>28500</v>
      </c>
      <c r="U22" s="59"/>
      <c r="V22" s="59"/>
      <c r="AY22" s="160">
        <v>20808</v>
      </c>
      <c r="AZ22" s="160">
        <v>38622</v>
      </c>
    </row>
    <row r="23" spans="1:52">
      <c r="A23" s="1">
        <v>1020</v>
      </c>
      <c r="B23" s="1" t="s">
        <v>422</v>
      </c>
      <c r="C23" s="1" t="s">
        <v>4241</v>
      </c>
      <c r="D23" s="1" t="s">
        <v>4825</v>
      </c>
      <c r="E23" s="1" t="s">
        <v>5142</v>
      </c>
      <c r="F23" s="1" t="s">
        <v>4495</v>
      </c>
      <c r="G23" s="1" t="s">
        <v>5141</v>
      </c>
      <c r="H23" s="1" t="s">
        <v>4580</v>
      </c>
      <c r="I23" s="1" t="s">
        <v>2557</v>
      </c>
      <c r="J23" s="159">
        <v>1089</v>
      </c>
      <c r="K23" s="1" t="s">
        <v>5140</v>
      </c>
      <c r="L23" s="1" t="s">
        <v>4491</v>
      </c>
      <c r="M23" s="161">
        <v>46000</v>
      </c>
      <c r="U23" s="59"/>
      <c r="V23" s="59"/>
      <c r="AY23" s="160">
        <v>20811</v>
      </c>
      <c r="AZ23" s="160">
        <v>39501</v>
      </c>
    </row>
    <row r="24" spans="1:52">
      <c r="A24" s="1">
        <v>1021</v>
      </c>
      <c r="B24" s="1" t="s">
        <v>314</v>
      </c>
      <c r="C24" s="1" t="s">
        <v>465</v>
      </c>
      <c r="E24" s="1" t="s">
        <v>5139</v>
      </c>
      <c r="F24" s="1" t="s">
        <v>4502</v>
      </c>
      <c r="G24" s="1" t="s">
        <v>5138</v>
      </c>
      <c r="H24" s="1" t="s">
        <v>333</v>
      </c>
      <c r="I24" s="1" t="s">
        <v>2557</v>
      </c>
      <c r="J24" s="159">
        <v>1103</v>
      </c>
      <c r="K24" s="1" t="s">
        <v>5036</v>
      </c>
      <c r="L24" s="1" t="s">
        <v>4498</v>
      </c>
      <c r="M24" s="161">
        <v>24200</v>
      </c>
      <c r="U24" s="59"/>
      <c r="V24" s="59"/>
      <c r="AY24" s="160">
        <v>20829</v>
      </c>
      <c r="AZ24" s="160">
        <v>40158</v>
      </c>
    </row>
    <row r="25" spans="1:52">
      <c r="A25" s="1">
        <v>1022</v>
      </c>
      <c r="B25" s="1" t="s">
        <v>4221</v>
      </c>
      <c r="C25" s="1" t="s">
        <v>444</v>
      </c>
      <c r="E25" s="1" t="s">
        <v>5137</v>
      </c>
      <c r="F25" s="1" t="s">
        <v>4502</v>
      </c>
      <c r="G25" s="1" t="s">
        <v>5136</v>
      </c>
      <c r="H25" s="1" t="s">
        <v>333</v>
      </c>
      <c r="I25" s="1" t="s">
        <v>2557</v>
      </c>
      <c r="J25" s="159">
        <v>1111</v>
      </c>
      <c r="K25" s="1" t="s">
        <v>5134</v>
      </c>
      <c r="L25" s="1" t="s">
        <v>4498</v>
      </c>
      <c r="M25" s="161">
        <v>32000</v>
      </c>
      <c r="U25" s="59"/>
      <c r="V25" s="59"/>
      <c r="AY25" s="160">
        <v>19794</v>
      </c>
      <c r="AZ25" s="160">
        <v>38967</v>
      </c>
    </row>
    <row r="26" spans="1:52">
      <c r="A26" s="1">
        <v>1023</v>
      </c>
      <c r="B26" s="1" t="s">
        <v>4384</v>
      </c>
      <c r="C26" s="1" t="s">
        <v>1579</v>
      </c>
      <c r="D26" s="1" t="s">
        <v>4676</v>
      </c>
      <c r="E26" s="1" t="s">
        <v>5131</v>
      </c>
      <c r="F26" s="1" t="s">
        <v>4523</v>
      </c>
      <c r="G26" s="1" t="s">
        <v>5130</v>
      </c>
      <c r="H26" s="1" t="s">
        <v>2751</v>
      </c>
      <c r="I26" s="1" t="s">
        <v>2557</v>
      </c>
      <c r="J26" s="159">
        <v>1060</v>
      </c>
      <c r="K26" s="1" t="s">
        <v>5129</v>
      </c>
      <c r="L26" s="1" t="s">
        <v>4498</v>
      </c>
      <c r="M26" s="161">
        <v>35000</v>
      </c>
      <c r="U26" s="59"/>
      <c r="V26" s="59"/>
      <c r="AY26" s="160">
        <v>20880</v>
      </c>
      <c r="AZ26" s="160">
        <v>39093</v>
      </c>
    </row>
    <row r="27" spans="1:52">
      <c r="A27" s="1">
        <v>1024</v>
      </c>
      <c r="B27" s="1" t="s">
        <v>508</v>
      </c>
      <c r="C27" s="1" t="s">
        <v>4350</v>
      </c>
      <c r="D27" s="1" t="s">
        <v>4857</v>
      </c>
      <c r="E27" s="1" t="s">
        <v>5168</v>
      </c>
      <c r="F27" s="1" t="s">
        <v>4502</v>
      </c>
      <c r="G27" s="1" t="s">
        <v>5167</v>
      </c>
      <c r="H27" s="1" t="s">
        <v>2331</v>
      </c>
      <c r="I27" s="1" t="s">
        <v>2557</v>
      </c>
      <c r="J27" s="159">
        <v>1036</v>
      </c>
      <c r="K27" s="1" t="s">
        <v>5166</v>
      </c>
      <c r="L27" s="1" t="s">
        <v>4498</v>
      </c>
      <c r="M27" s="161">
        <v>33000</v>
      </c>
      <c r="U27" s="59"/>
      <c r="V27" s="59"/>
      <c r="AY27" s="160">
        <v>18978</v>
      </c>
      <c r="AZ27" s="160">
        <v>39188</v>
      </c>
    </row>
    <row r="28" spans="1:52">
      <c r="A28" s="1">
        <v>1025</v>
      </c>
      <c r="B28" s="1" t="s">
        <v>440</v>
      </c>
      <c r="C28" s="1" t="s">
        <v>4170</v>
      </c>
      <c r="D28" s="1" t="s">
        <v>4574</v>
      </c>
      <c r="E28" s="1" t="s">
        <v>5128</v>
      </c>
      <c r="F28" s="1" t="s">
        <v>4502</v>
      </c>
      <c r="G28" s="1" t="s">
        <v>4610</v>
      </c>
      <c r="H28" s="1" t="s">
        <v>333</v>
      </c>
      <c r="I28" s="1" t="s">
        <v>2557</v>
      </c>
      <c r="J28" s="159">
        <v>1103</v>
      </c>
      <c r="K28" s="1" t="s">
        <v>4609</v>
      </c>
      <c r="L28" s="1" t="s">
        <v>4498</v>
      </c>
      <c r="M28" s="161">
        <v>27800</v>
      </c>
      <c r="U28" s="59"/>
      <c r="V28" s="59"/>
      <c r="AY28" s="160">
        <v>20907</v>
      </c>
      <c r="AZ28" s="160">
        <v>39787</v>
      </c>
    </row>
    <row r="29" spans="1:52">
      <c r="A29" s="1">
        <v>1026</v>
      </c>
      <c r="B29" s="1" t="s">
        <v>583</v>
      </c>
      <c r="C29" s="1" t="s">
        <v>502</v>
      </c>
      <c r="D29" s="1" t="s">
        <v>4497</v>
      </c>
      <c r="E29" s="1" t="s">
        <v>5127</v>
      </c>
      <c r="F29" s="1" t="s">
        <v>4502</v>
      </c>
      <c r="G29" s="1" t="s">
        <v>5126</v>
      </c>
      <c r="H29" s="1" t="s">
        <v>2709</v>
      </c>
      <c r="I29" s="1" t="s">
        <v>2557</v>
      </c>
      <c r="J29" s="159">
        <v>1056</v>
      </c>
      <c r="K29" s="1" t="s">
        <v>5125</v>
      </c>
      <c r="L29" s="1" t="s">
        <v>4498</v>
      </c>
      <c r="M29" s="161">
        <v>26300</v>
      </c>
      <c r="U29" s="59"/>
      <c r="V29" s="59"/>
      <c r="AY29" s="160">
        <v>20942</v>
      </c>
      <c r="AZ29" s="160">
        <v>39949</v>
      </c>
    </row>
    <row r="30" spans="1:52">
      <c r="A30" s="1">
        <v>1027</v>
      </c>
      <c r="B30" s="1" t="s">
        <v>4174</v>
      </c>
      <c r="C30" s="1" t="s">
        <v>553</v>
      </c>
      <c r="D30" s="1" t="s">
        <v>4596</v>
      </c>
      <c r="E30" s="1" t="s">
        <v>5124</v>
      </c>
      <c r="F30" s="1" t="s">
        <v>4502</v>
      </c>
      <c r="G30" s="1" t="s">
        <v>5123</v>
      </c>
      <c r="H30" s="1" t="s">
        <v>333</v>
      </c>
      <c r="I30" s="1" t="s">
        <v>2557</v>
      </c>
      <c r="J30" s="159">
        <v>1105</v>
      </c>
      <c r="K30" s="1" t="s">
        <v>5122</v>
      </c>
      <c r="L30" s="1" t="s">
        <v>4498</v>
      </c>
      <c r="M30" s="161">
        <v>40500</v>
      </c>
      <c r="U30" s="59"/>
      <c r="V30" s="59"/>
      <c r="AY30" s="160">
        <v>21071</v>
      </c>
      <c r="AZ30" s="160">
        <v>38513</v>
      </c>
    </row>
    <row r="31" spans="1:52">
      <c r="A31" s="1">
        <v>1029</v>
      </c>
      <c r="B31" s="1" t="s">
        <v>4388</v>
      </c>
      <c r="C31" s="1" t="s">
        <v>1286</v>
      </c>
      <c r="E31" s="1" t="s">
        <v>5121</v>
      </c>
      <c r="F31" s="1" t="s">
        <v>4512</v>
      </c>
      <c r="G31" s="1" t="s">
        <v>5120</v>
      </c>
      <c r="H31" s="1" t="s">
        <v>2646</v>
      </c>
      <c r="I31" s="1" t="s">
        <v>2557</v>
      </c>
      <c r="J31" s="159" t="s">
        <v>5119</v>
      </c>
      <c r="K31" s="1" t="s">
        <v>5118</v>
      </c>
      <c r="L31" s="1" t="s">
        <v>4498</v>
      </c>
      <c r="M31" s="161">
        <v>35000</v>
      </c>
      <c r="U31" s="59"/>
      <c r="V31" s="59"/>
      <c r="AY31" s="160">
        <v>21094</v>
      </c>
      <c r="AZ31" s="160">
        <v>39611</v>
      </c>
    </row>
    <row r="32" spans="1:52">
      <c r="A32" s="1">
        <v>1030</v>
      </c>
      <c r="B32" s="1" t="s">
        <v>53</v>
      </c>
      <c r="C32" s="1" t="s">
        <v>4266</v>
      </c>
      <c r="D32" s="1" t="s">
        <v>4497</v>
      </c>
      <c r="E32" s="1" t="s">
        <v>5117</v>
      </c>
      <c r="F32" s="1" t="s">
        <v>4495</v>
      </c>
      <c r="G32" s="1" t="s">
        <v>5116</v>
      </c>
      <c r="H32" s="1" t="s">
        <v>333</v>
      </c>
      <c r="I32" s="1" t="s">
        <v>2557</v>
      </c>
      <c r="J32" s="159">
        <v>1101</v>
      </c>
      <c r="K32" s="1" t="s">
        <v>5115</v>
      </c>
      <c r="L32" s="1" t="s">
        <v>4491</v>
      </c>
      <c r="M32" s="161">
        <v>28500</v>
      </c>
      <c r="U32" s="59"/>
      <c r="V32" s="59"/>
      <c r="AY32" s="160">
        <v>21112</v>
      </c>
      <c r="AZ32" s="160">
        <v>39992</v>
      </c>
    </row>
    <row r="33" spans="1:52">
      <c r="A33" s="1">
        <v>1031</v>
      </c>
      <c r="B33" s="1" t="s">
        <v>450</v>
      </c>
      <c r="C33" s="1" t="s">
        <v>488</v>
      </c>
      <c r="D33" s="1" t="s">
        <v>4518</v>
      </c>
      <c r="E33" s="1" t="s">
        <v>4832</v>
      </c>
      <c r="F33" s="1" t="s">
        <v>4502</v>
      </c>
      <c r="G33" s="1" t="s">
        <v>4831</v>
      </c>
      <c r="H33" s="1" t="s">
        <v>4580</v>
      </c>
      <c r="I33" s="1" t="s">
        <v>2557</v>
      </c>
      <c r="J33" s="159">
        <v>1090</v>
      </c>
      <c r="K33" s="1" t="s">
        <v>4830</v>
      </c>
      <c r="L33" s="1" t="s">
        <v>4498</v>
      </c>
      <c r="M33" s="161">
        <v>33000</v>
      </c>
      <c r="U33" s="59"/>
      <c r="V33" s="59"/>
      <c r="AY33" s="160">
        <v>28498</v>
      </c>
      <c r="AZ33" s="160">
        <v>40125</v>
      </c>
    </row>
    <row r="34" spans="1:52">
      <c r="A34" s="1">
        <v>1032</v>
      </c>
      <c r="B34" s="1" t="s">
        <v>418</v>
      </c>
      <c r="C34" s="1" t="s">
        <v>4159</v>
      </c>
      <c r="D34" s="1" t="s">
        <v>22</v>
      </c>
      <c r="E34" s="1" t="s">
        <v>5111</v>
      </c>
      <c r="F34" s="1" t="s">
        <v>4502</v>
      </c>
      <c r="G34" s="1" t="s">
        <v>5110</v>
      </c>
      <c r="H34" s="1" t="s">
        <v>2646</v>
      </c>
      <c r="I34" s="1" t="s">
        <v>2557</v>
      </c>
      <c r="J34" s="159">
        <v>1020</v>
      </c>
      <c r="K34" s="1" t="s">
        <v>5109</v>
      </c>
      <c r="L34" s="1" t="s">
        <v>4498</v>
      </c>
      <c r="M34" s="161">
        <v>27800</v>
      </c>
      <c r="U34" s="59"/>
      <c r="V34" s="59"/>
      <c r="AY34" s="160">
        <v>21263</v>
      </c>
      <c r="AZ34" s="160">
        <v>40091</v>
      </c>
    </row>
    <row r="35" spans="1:52">
      <c r="A35" s="1">
        <v>1033</v>
      </c>
      <c r="B35" s="1" t="s">
        <v>48</v>
      </c>
      <c r="C35" s="1" t="s">
        <v>4234</v>
      </c>
      <c r="E35" s="1" t="s">
        <v>5108</v>
      </c>
      <c r="F35" s="1" t="s">
        <v>4502</v>
      </c>
      <c r="G35" s="1" t="s">
        <v>5107</v>
      </c>
      <c r="H35" s="1" t="s">
        <v>333</v>
      </c>
      <c r="I35" s="1" t="s">
        <v>2557</v>
      </c>
      <c r="J35" s="159">
        <v>1103</v>
      </c>
      <c r="K35" s="1" t="s">
        <v>5106</v>
      </c>
      <c r="L35" s="1" t="s">
        <v>4498</v>
      </c>
      <c r="M35" s="161">
        <v>31000</v>
      </c>
      <c r="U35" s="59"/>
      <c r="V35" s="59"/>
      <c r="AY35" s="160">
        <v>21328</v>
      </c>
      <c r="AZ35" s="160">
        <v>39666</v>
      </c>
    </row>
    <row r="36" spans="1:52">
      <c r="A36" s="1">
        <v>1034</v>
      </c>
      <c r="B36" s="1" t="s">
        <v>235</v>
      </c>
      <c r="C36" s="1" t="s">
        <v>4303</v>
      </c>
      <c r="E36" s="1" t="s">
        <v>5078</v>
      </c>
      <c r="F36" s="1" t="s">
        <v>4523</v>
      </c>
      <c r="G36" s="1" t="s">
        <v>4847</v>
      </c>
      <c r="H36" s="1" t="s">
        <v>2751</v>
      </c>
      <c r="I36" s="1" t="s">
        <v>2557</v>
      </c>
      <c r="J36" s="159">
        <v>1060</v>
      </c>
      <c r="K36" s="1" t="s">
        <v>5077</v>
      </c>
      <c r="L36" s="1" t="s">
        <v>4519</v>
      </c>
      <c r="M36" s="161">
        <v>46000</v>
      </c>
      <c r="U36" s="59"/>
      <c r="V36" s="59"/>
      <c r="AY36" s="160">
        <v>30902</v>
      </c>
      <c r="AZ36" s="160">
        <v>40124</v>
      </c>
    </row>
    <row r="37" spans="1:52">
      <c r="A37" s="1">
        <v>1035</v>
      </c>
      <c r="B37" s="1" t="s">
        <v>299</v>
      </c>
      <c r="C37" s="1" t="s">
        <v>4262</v>
      </c>
      <c r="D37" s="1" t="s">
        <v>4825</v>
      </c>
      <c r="E37" s="1" t="s">
        <v>5102</v>
      </c>
      <c r="F37" s="1" t="s">
        <v>4502</v>
      </c>
      <c r="G37" s="1" t="s">
        <v>5101</v>
      </c>
      <c r="H37" s="1" t="s">
        <v>2646</v>
      </c>
      <c r="I37" s="1" t="s">
        <v>2557</v>
      </c>
      <c r="J37" s="159" t="s">
        <v>5100</v>
      </c>
      <c r="K37" s="1" t="s">
        <v>5099</v>
      </c>
      <c r="L37" s="1" t="s">
        <v>4498</v>
      </c>
      <c r="M37" s="161">
        <v>40500</v>
      </c>
      <c r="U37" s="59"/>
      <c r="V37" s="59"/>
      <c r="AY37" s="160">
        <v>21450</v>
      </c>
      <c r="AZ37" s="160">
        <v>39493</v>
      </c>
    </row>
    <row r="38" spans="1:52">
      <c r="A38" s="1">
        <v>1036</v>
      </c>
      <c r="B38" s="1" t="s">
        <v>1383</v>
      </c>
      <c r="C38" s="1" t="s">
        <v>3367</v>
      </c>
      <c r="D38" s="1" t="s">
        <v>4671</v>
      </c>
      <c r="E38" s="1" t="s">
        <v>5098</v>
      </c>
      <c r="F38" s="1" t="s">
        <v>4502</v>
      </c>
      <c r="G38" s="1" t="s">
        <v>4651</v>
      </c>
      <c r="H38" s="1" t="s">
        <v>333</v>
      </c>
      <c r="I38" s="1" t="s">
        <v>2557</v>
      </c>
      <c r="J38" s="159">
        <v>1115</v>
      </c>
      <c r="K38" s="1" t="s">
        <v>4650</v>
      </c>
      <c r="L38" s="1" t="s">
        <v>4498</v>
      </c>
      <c r="M38" s="161">
        <v>33000</v>
      </c>
      <c r="U38" s="59"/>
      <c r="V38" s="59"/>
      <c r="AY38" s="160">
        <v>21454</v>
      </c>
      <c r="AZ38" s="160">
        <v>38358</v>
      </c>
    </row>
    <row r="39" spans="1:52">
      <c r="A39" s="1">
        <v>1037</v>
      </c>
      <c r="B39" s="1" t="s">
        <v>314</v>
      </c>
      <c r="C39" s="1" t="s">
        <v>330</v>
      </c>
      <c r="D39" s="1" t="s">
        <v>4730</v>
      </c>
      <c r="E39" s="1" t="s">
        <v>5097</v>
      </c>
      <c r="F39" s="1" t="s">
        <v>4745</v>
      </c>
      <c r="G39" s="1" t="s">
        <v>5096</v>
      </c>
      <c r="H39" s="1" t="s">
        <v>3265</v>
      </c>
      <c r="I39" s="1" t="s">
        <v>2557</v>
      </c>
      <c r="J39" s="159" t="s">
        <v>5095</v>
      </c>
      <c r="K39" s="1" t="s">
        <v>5094</v>
      </c>
      <c r="L39" s="1" t="s">
        <v>4741</v>
      </c>
      <c r="M39" s="161">
        <v>33000</v>
      </c>
      <c r="U39" s="59"/>
      <c r="V39" s="59"/>
      <c r="AY39" s="160">
        <v>21775</v>
      </c>
      <c r="AZ39" s="160">
        <v>39800</v>
      </c>
    </row>
    <row r="40" spans="1:52">
      <c r="A40" s="1">
        <v>1038</v>
      </c>
      <c r="B40" s="1" t="s">
        <v>116</v>
      </c>
      <c r="C40" s="1" t="s">
        <v>4364</v>
      </c>
      <c r="D40" s="1" t="s">
        <v>4757</v>
      </c>
      <c r="E40" s="1" t="s">
        <v>5093</v>
      </c>
      <c r="F40" s="1" t="s">
        <v>4502</v>
      </c>
      <c r="G40" s="1" t="s">
        <v>5092</v>
      </c>
      <c r="H40" s="1" t="s">
        <v>2668</v>
      </c>
      <c r="I40" s="1" t="s">
        <v>2557</v>
      </c>
      <c r="J40" s="159">
        <v>1082</v>
      </c>
      <c r="K40" s="1" t="s">
        <v>5090</v>
      </c>
      <c r="L40" s="1" t="s">
        <v>4498</v>
      </c>
      <c r="M40" s="161">
        <v>25700</v>
      </c>
      <c r="U40" s="59"/>
      <c r="V40" s="59"/>
      <c r="AY40" s="160">
        <v>21988</v>
      </c>
      <c r="AZ40" s="160">
        <v>38742</v>
      </c>
    </row>
    <row r="41" spans="1:52">
      <c r="A41" s="1">
        <v>1039</v>
      </c>
      <c r="B41" s="1" t="s">
        <v>2124</v>
      </c>
      <c r="C41" s="1" t="s">
        <v>4404</v>
      </c>
      <c r="D41" s="1" t="s">
        <v>22</v>
      </c>
      <c r="E41" s="1" t="s">
        <v>5089</v>
      </c>
      <c r="F41" s="1" t="s">
        <v>4502</v>
      </c>
      <c r="G41" s="1" t="s">
        <v>5088</v>
      </c>
      <c r="H41" s="1" t="s">
        <v>2605</v>
      </c>
      <c r="I41" s="1" t="s">
        <v>2557</v>
      </c>
      <c r="J41" s="159">
        <v>1002</v>
      </c>
      <c r="K41" s="1" t="s">
        <v>5087</v>
      </c>
      <c r="L41" s="1" t="s">
        <v>4498</v>
      </c>
      <c r="M41" s="161">
        <v>32000</v>
      </c>
      <c r="U41" s="59"/>
      <c r="V41" s="59"/>
      <c r="AY41" s="160">
        <v>22315</v>
      </c>
      <c r="AZ41" s="160">
        <v>38628</v>
      </c>
    </row>
    <row r="42" spans="1:52">
      <c r="A42" s="1">
        <v>1040</v>
      </c>
      <c r="B42" s="1" t="s">
        <v>4180</v>
      </c>
      <c r="C42" s="1" t="s">
        <v>258</v>
      </c>
      <c r="E42" s="1" t="s">
        <v>5086</v>
      </c>
      <c r="F42" s="1" t="s">
        <v>4711</v>
      </c>
      <c r="G42" s="1" t="s">
        <v>5085</v>
      </c>
      <c r="H42" s="1" t="s">
        <v>2751</v>
      </c>
      <c r="I42" s="1" t="s">
        <v>2557</v>
      </c>
      <c r="J42" s="159">
        <v>1060</v>
      </c>
      <c r="K42" s="1" t="s">
        <v>5084</v>
      </c>
      <c r="L42" s="1" t="s">
        <v>4667</v>
      </c>
      <c r="M42" s="161">
        <v>57000</v>
      </c>
      <c r="U42" s="59"/>
      <c r="V42" s="59"/>
      <c r="AY42" s="160">
        <v>22569</v>
      </c>
      <c r="AZ42" s="160">
        <v>38904</v>
      </c>
    </row>
    <row r="43" spans="1:52">
      <c r="A43" s="1">
        <v>1041</v>
      </c>
      <c r="B43" s="1" t="s">
        <v>1429</v>
      </c>
      <c r="C43" s="1" t="s">
        <v>4336</v>
      </c>
      <c r="D43" s="1" t="s">
        <v>4537</v>
      </c>
      <c r="E43" s="1" t="s">
        <v>5083</v>
      </c>
      <c r="F43" s="1" t="s">
        <v>4745</v>
      </c>
      <c r="G43" s="1" t="s">
        <v>5082</v>
      </c>
      <c r="H43" s="1" t="s">
        <v>333</v>
      </c>
      <c r="I43" s="1" t="s">
        <v>2557</v>
      </c>
      <c r="J43" s="159">
        <v>1115</v>
      </c>
      <c r="K43" s="1" t="s">
        <v>4545</v>
      </c>
      <c r="L43" s="1" t="s">
        <v>4741</v>
      </c>
      <c r="M43" s="161">
        <v>45000</v>
      </c>
      <c r="U43" s="59"/>
      <c r="V43" s="59"/>
      <c r="AY43" s="160">
        <v>22625</v>
      </c>
      <c r="AZ43" s="160">
        <v>39156</v>
      </c>
    </row>
    <row r="44" spans="1:52">
      <c r="A44" s="1">
        <v>1042</v>
      </c>
      <c r="B44" s="1" t="s">
        <v>363</v>
      </c>
      <c r="C44" s="1" t="s">
        <v>4276</v>
      </c>
      <c r="D44" s="1" t="s">
        <v>4537</v>
      </c>
      <c r="E44" s="1" t="s">
        <v>5081</v>
      </c>
      <c r="F44" s="1" t="s">
        <v>4745</v>
      </c>
      <c r="G44" s="1" t="s">
        <v>5080</v>
      </c>
      <c r="H44" s="1" t="s">
        <v>4919</v>
      </c>
      <c r="I44" s="1" t="s">
        <v>2557</v>
      </c>
      <c r="J44" s="159">
        <v>1301</v>
      </c>
      <c r="K44" s="1" t="s">
        <v>5079</v>
      </c>
      <c r="L44" s="1" t="s">
        <v>4741</v>
      </c>
      <c r="M44" s="161">
        <v>46000</v>
      </c>
      <c r="U44" s="59"/>
      <c r="V44" s="59"/>
      <c r="AY44" s="160">
        <v>22753</v>
      </c>
      <c r="AZ44" s="160">
        <v>38580</v>
      </c>
    </row>
    <row r="45" spans="1:52">
      <c r="A45" s="1">
        <v>1043</v>
      </c>
      <c r="B45" s="1" t="s">
        <v>53</v>
      </c>
      <c r="C45" s="1" t="s">
        <v>4417</v>
      </c>
      <c r="D45" s="1" t="s">
        <v>4987</v>
      </c>
      <c r="E45" s="1" t="s">
        <v>4947</v>
      </c>
      <c r="F45" s="1" t="s">
        <v>4745</v>
      </c>
      <c r="G45" s="1" t="s">
        <v>4576</v>
      </c>
      <c r="H45" s="1" t="s">
        <v>2751</v>
      </c>
      <c r="I45" s="1" t="s">
        <v>2557</v>
      </c>
      <c r="J45" s="159" t="s">
        <v>4575</v>
      </c>
      <c r="K45" s="1" t="s">
        <v>4499</v>
      </c>
      <c r="L45" s="1" t="s">
        <v>4741</v>
      </c>
      <c r="M45" s="161">
        <v>33000</v>
      </c>
      <c r="U45" s="59"/>
      <c r="V45" s="59"/>
      <c r="AY45" s="160">
        <v>22789</v>
      </c>
      <c r="AZ45" s="160">
        <v>39748</v>
      </c>
    </row>
    <row r="46" spans="1:52">
      <c r="A46" s="1">
        <v>1045</v>
      </c>
      <c r="B46" s="1" t="s">
        <v>2535</v>
      </c>
      <c r="C46" s="1" t="s">
        <v>2749</v>
      </c>
      <c r="D46" s="1" t="s">
        <v>4569</v>
      </c>
      <c r="E46" s="1" t="s">
        <v>4782</v>
      </c>
      <c r="F46" s="1" t="s">
        <v>4523</v>
      </c>
      <c r="G46" s="1" t="s">
        <v>4659</v>
      </c>
      <c r="H46" s="1" t="s">
        <v>2751</v>
      </c>
      <c r="I46" s="1" t="s">
        <v>2557</v>
      </c>
      <c r="J46" s="159">
        <v>1060</v>
      </c>
      <c r="K46" s="1" t="s">
        <v>4781</v>
      </c>
      <c r="L46" s="1" t="s">
        <v>4519</v>
      </c>
      <c r="M46" s="161">
        <v>39500</v>
      </c>
      <c r="U46" s="59"/>
      <c r="V46" s="59"/>
      <c r="AY46" s="160">
        <v>21351</v>
      </c>
      <c r="AZ46" s="160">
        <v>40123</v>
      </c>
    </row>
    <row r="47" spans="1:52">
      <c r="A47" s="1">
        <v>1046</v>
      </c>
      <c r="B47" s="1" t="s">
        <v>587</v>
      </c>
      <c r="C47" s="1" t="s">
        <v>4256</v>
      </c>
      <c r="D47" s="1" t="s">
        <v>4537</v>
      </c>
      <c r="E47" s="1" t="s">
        <v>4866</v>
      </c>
      <c r="F47" s="1" t="s">
        <v>4820</v>
      </c>
      <c r="G47" s="1" t="s">
        <v>4865</v>
      </c>
      <c r="H47" s="1" t="s">
        <v>2709</v>
      </c>
      <c r="I47" s="1" t="s">
        <v>2557</v>
      </c>
      <c r="J47" s="159" t="s">
        <v>4864</v>
      </c>
      <c r="K47" s="1" t="s">
        <v>4863</v>
      </c>
      <c r="L47" s="1" t="s">
        <v>4491</v>
      </c>
      <c r="M47" s="161">
        <v>27800</v>
      </c>
      <c r="U47" s="59"/>
      <c r="V47" s="59"/>
      <c r="AY47" s="160">
        <v>34197</v>
      </c>
      <c r="AZ47" s="160">
        <v>40463</v>
      </c>
    </row>
    <row r="48" spans="1:52">
      <c r="A48" s="1">
        <v>1047</v>
      </c>
      <c r="B48" s="1" t="s">
        <v>4326</v>
      </c>
      <c r="C48" s="1" t="s">
        <v>344</v>
      </c>
      <c r="D48" s="1" t="s">
        <v>4537</v>
      </c>
      <c r="E48" s="1" t="s">
        <v>5073</v>
      </c>
      <c r="F48" s="1" t="s">
        <v>4495</v>
      </c>
      <c r="G48" s="1" t="s">
        <v>5072</v>
      </c>
      <c r="H48" s="1" t="s">
        <v>333</v>
      </c>
      <c r="I48" s="1" t="s">
        <v>2557</v>
      </c>
      <c r="J48" s="159">
        <v>1138</v>
      </c>
      <c r="K48" s="1" t="s">
        <v>5070</v>
      </c>
      <c r="L48" s="1" t="s">
        <v>4491</v>
      </c>
      <c r="M48" s="161">
        <v>33000</v>
      </c>
      <c r="U48" s="59"/>
      <c r="V48" s="59"/>
      <c r="AY48" s="160">
        <v>22982</v>
      </c>
      <c r="AZ48" s="160">
        <v>38601</v>
      </c>
    </row>
    <row r="49" spans="1:52">
      <c r="A49" s="1">
        <v>1048</v>
      </c>
      <c r="B49" s="1" t="s">
        <v>4206</v>
      </c>
      <c r="C49" s="1" t="s">
        <v>283</v>
      </c>
      <c r="D49" s="1" t="s">
        <v>4569</v>
      </c>
      <c r="E49" s="1" t="s">
        <v>5069</v>
      </c>
      <c r="F49" s="1" t="s">
        <v>4502</v>
      </c>
      <c r="G49" s="1" t="s">
        <v>4834</v>
      </c>
      <c r="H49" s="1" t="s">
        <v>333</v>
      </c>
      <c r="I49" s="1" t="s">
        <v>2557</v>
      </c>
      <c r="J49" s="159">
        <v>1103</v>
      </c>
      <c r="K49" s="1" t="s">
        <v>5068</v>
      </c>
      <c r="L49" s="1" t="s">
        <v>4498</v>
      </c>
      <c r="M49" s="161">
        <v>40500</v>
      </c>
      <c r="U49" s="59"/>
      <c r="V49" s="59"/>
      <c r="AY49" s="160">
        <v>23129</v>
      </c>
      <c r="AZ49" s="160">
        <v>38975</v>
      </c>
    </row>
    <row r="50" spans="1:52">
      <c r="A50" s="1">
        <v>1049</v>
      </c>
      <c r="B50" s="1" t="s">
        <v>3179</v>
      </c>
      <c r="C50" s="1" t="s">
        <v>1245</v>
      </c>
      <c r="D50" s="1" t="s">
        <v>4525</v>
      </c>
      <c r="E50" s="1" t="s">
        <v>5067</v>
      </c>
      <c r="F50" s="1" t="s">
        <v>4621</v>
      </c>
      <c r="G50" s="1" t="s">
        <v>5066</v>
      </c>
      <c r="H50" s="1" t="s">
        <v>2751</v>
      </c>
      <c r="I50" s="1" t="s">
        <v>2557</v>
      </c>
      <c r="J50" s="159">
        <v>1060</v>
      </c>
      <c r="K50" s="1" t="s">
        <v>5065</v>
      </c>
      <c r="L50" s="1" t="s">
        <v>4619</v>
      </c>
      <c r="M50" s="161">
        <v>40500</v>
      </c>
      <c r="U50" s="59"/>
      <c r="V50" s="59"/>
      <c r="AY50" s="160">
        <v>23330</v>
      </c>
      <c r="AZ50" s="160">
        <v>38870</v>
      </c>
    </row>
    <row r="51" spans="1:52">
      <c r="A51" s="1">
        <v>1050</v>
      </c>
      <c r="B51" s="1" t="s">
        <v>116</v>
      </c>
      <c r="C51" s="1" t="s">
        <v>4414</v>
      </c>
      <c r="D51" s="1" t="s">
        <v>4987</v>
      </c>
      <c r="E51" s="1" t="s">
        <v>5064</v>
      </c>
      <c r="F51" s="1" t="s">
        <v>4621</v>
      </c>
      <c r="G51" s="1" t="s">
        <v>5063</v>
      </c>
      <c r="H51" s="1" t="s">
        <v>2751</v>
      </c>
      <c r="I51" s="1" t="s">
        <v>2557</v>
      </c>
      <c r="J51" s="159">
        <v>1060</v>
      </c>
      <c r="K51" s="1" t="s">
        <v>4499</v>
      </c>
      <c r="L51" s="1" t="s">
        <v>4619</v>
      </c>
      <c r="M51" s="161">
        <v>27800</v>
      </c>
      <c r="U51" s="59"/>
      <c r="V51" s="59"/>
      <c r="AY51" s="160">
        <v>23433</v>
      </c>
      <c r="AZ51" s="160">
        <v>39905</v>
      </c>
    </row>
    <row r="52" spans="1:52">
      <c r="A52" s="1">
        <v>1051</v>
      </c>
      <c r="B52" s="1" t="s">
        <v>318</v>
      </c>
      <c r="C52" s="1" t="s">
        <v>4395</v>
      </c>
      <c r="E52" s="1" t="s">
        <v>5062</v>
      </c>
      <c r="F52" s="1" t="s">
        <v>4711</v>
      </c>
      <c r="G52" s="1" t="s">
        <v>4847</v>
      </c>
      <c r="H52" s="1" t="s">
        <v>2751</v>
      </c>
      <c r="I52" s="1" t="s">
        <v>2557</v>
      </c>
      <c r="J52" s="159">
        <v>1060</v>
      </c>
      <c r="K52" s="1" t="s">
        <v>5061</v>
      </c>
      <c r="L52" s="1" t="s">
        <v>4519</v>
      </c>
      <c r="M52" s="161">
        <v>64000</v>
      </c>
      <c r="U52" s="59"/>
      <c r="V52" s="59"/>
      <c r="AY52" s="160">
        <v>23632</v>
      </c>
      <c r="AZ52" s="160">
        <v>39519</v>
      </c>
    </row>
    <row r="53" spans="1:52">
      <c r="A53" s="1">
        <v>1052</v>
      </c>
      <c r="B53" s="1" t="s">
        <v>2535</v>
      </c>
      <c r="C53" s="1" t="s">
        <v>362</v>
      </c>
      <c r="D53" s="1" t="s">
        <v>4537</v>
      </c>
      <c r="E53" s="1" t="s">
        <v>5060</v>
      </c>
      <c r="F53" s="1" t="s">
        <v>4502</v>
      </c>
      <c r="G53" s="1" t="s">
        <v>5059</v>
      </c>
      <c r="H53" s="1" t="s">
        <v>4580</v>
      </c>
      <c r="I53" s="1" t="s">
        <v>2557</v>
      </c>
      <c r="J53" s="159">
        <v>1089</v>
      </c>
      <c r="K53" s="1" t="s">
        <v>5058</v>
      </c>
      <c r="L53" s="1" t="s">
        <v>4498</v>
      </c>
      <c r="M53" s="161">
        <v>40500</v>
      </c>
      <c r="U53" s="59"/>
      <c r="V53" s="59"/>
      <c r="AY53" s="160">
        <v>23682</v>
      </c>
      <c r="AZ53" s="160">
        <v>40163</v>
      </c>
    </row>
    <row r="54" spans="1:52">
      <c r="A54" s="1">
        <v>1053</v>
      </c>
      <c r="B54" s="1" t="s">
        <v>4186</v>
      </c>
      <c r="C54" s="1" t="s">
        <v>263</v>
      </c>
      <c r="D54" s="1" t="s">
        <v>4537</v>
      </c>
      <c r="E54" s="1" t="s">
        <v>5057</v>
      </c>
      <c r="F54" s="1" t="s">
        <v>4502</v>
      </c>
      <c r="G54" s="1" t="s">
        <v>5028</v>
      </c>
      <c r="H54" s="1" t="s">
        <v>2862</v>
      </c>
      <c r="I54" s="1" t="s">
        <v>2557</v>
      </c>
      <c r="J54" s="159">
        <v>1028</v>
      </c>
      <c r="K54" s="1" t="s">
        <v>5056</v>
      </c>
      <c r="L54" s="1" t="s">
        <v>4498</v>
      </c>
      <c r="M54" s="161">
        <v>40500</v>
      </c>
      <c r="U54" s="59"/>
      <c r="V54" s="59"/>
      <c r="AY54" s="160">
        <v>23689</v>
      </c>
      <c r="AZ54" s="160">
        <v>38753</v>
      </c>
    </row>
    <row r="55" spans="1:52">
      <c r="A55" s="1">
        <v>1054</v>
      </c>
      <c r="B55" s="1" t="s">
        <v>279</v>
      </c>
      <c r="C55" s="1" t="s">
        <v>4210</v>
      </c>
      <c r="D55" s="1" t="s">
        <v>4564</v>
      </c>
      <c r="E55" s="1" t="s">
        <v>5055</v>
      </c>
      <c r="F55" s="1" t="s">
        <v>4502</v>
      </c>
      <c r="G55" s="1" t="s">
        <v>5054</v>
      </c>
      <c r="H55" s="1" t="s">
        <v>2963</v>
      </c>
      <c r="I55" s="1" t="s">
        <v>2557</v>
      </c>
      <c r="J55" s="159">
        <v>1085</v>
      </c>
      <c r="K55" s="1" t="s">
        <v>5053</v>
      </c>
      <c r="L55" s="1" t="s">
        <v>4498</v>
      </c>
      <c r="M55" s="161">
        <v>40500</v>
      </c>
      <c r="U55" s="59"/>
      <c r="V55" s="59"/>
      <c r="AY55" s="160">
        <v>23767</v>
      </c>
      <c r="AZ55" s="160">
        <v>38528</v>
      </c>
    </row>
    <row r="56" spans="1:52">
      <c r="A56" s="1">
        <v>1055</v>
      </c>
      <c r="B56" s="1" t="s">
        <v>107</v>
      </c>
      <c r="C56" s="1" t="s">
        <v>340</v>
      </c>
      <c r="D56" s="1" t="s">
        <v>4497</v>
      </c>
      <c r="E56" s="1" t="s">
        <v>5052</v>
      </c>
      <c r="F56" s="1" t="s">
        <v>4495</v>
      </c>
      <c r="G56" s="1" t="s">
        <v>5051</v>
      </c>
      <c r="H56" s="1" t="s">
        <v>333</v>
      </c>
      <c r="I56" s="1" t="s">
        <v>2557</v>
      </c>
      <c r="J56" s="159">
        <v>1103</v>
      </c>
      <c r="K56" s="1" t="s">
        <v>5050</v>
      </c>
      <c r="L56" s="1" t="s">
        <v>4491</v>
      </c>
      <c r="M56" s="161">
        <v>27800</v>
      </c>
      <c r="U56" s="59"/>
      <c r="V56" s="59"/>
      <c r="AY56" s="160">
        <v>23778</v>
      </c>
      <c r="AZ56" s="160">
        <v>38436</v>
      </c>
    </row>
    <row r="57" spans="1:52">
      <c r="A57" s="1">
        <v>1056</v>
      </c>
      <c r="B57" s="1" t="s">
        <v>2194</v>
      </c>
      <c r="C57" s="1" t="s">
        <v>335</v>
      </c>
      <c r="E57" s="1" t="s">
        <v>5049</v>
      </c>
      <c r="F57" s="1" t="s">
        <v>4502</v>
      </c>
      <c r="G57" s="1" t="s">
        <v>4665</v>
      </c>
      <c r="H57" s="1" t="s">
        <v>2862</v>
      </c>
      <c r="I57" s="1" t="s">
        <v>2557</v>
      </c>
      <c r="J57" s="159">
        <v>1028</v>
      </c>
      <c r="K57" s="1" t="s">
        <v>4492</v>
      </c>
      <c r="L57" s="1" t="s">
        <v>4498</v>
      </c>
      <c r="M57" s="161">
        <v>32000</v>
      </c>
      <c r="U57" s="59"/>
      <c r="V57" s="59"/>
      <c r="AY57" s="160">
        <v>24028</v>
      </c>
      <c r="AZ57" s="160">
        <v>38693</v>
      </c>
    </row>
    <row r="58" spans="1:52">
      <c r="A58" s="1">
        <v>1057</v>
      </c>
      <c r="B58" s="1" t="s">
        <v>289</v>
      </c>
      <c r="C58" s="1" t="s">
        <v>4231</v>
      </c>
      <c r="E58" s="1" t="s">
        <v>5006</v>
      </c>
      <c r="F58" s="1" t="s">
        <v>4648</v>
      </c>
      <c r="G58" s="1" t="s">
        <v>5005</v>
      </c>
      <c r="H58" s="1" t="s">
        <v>333</v>
      </c>
      <c r="I58" s="1" t="s">
        <v>2557</v>
      </c>
      <c r="J58" s="159">
        <v>1105</v>
      </c>
      <c r="K58" s="1" t="s">
        <v>5003</v>
      </c>
      <c r="L58" s="1" t="s">
        <v>4644</v>
      </c>
      <c r="M58" s="161">
        <v>35000</v>
      </c>
      <c r="U58" s="59"/>
      <c r="V58" s="59"/>
      <c r="AY58" s="160">
        <v>18809</v>
      </c>
      <c r="AZ58" s="160">
        <v>40443</v>
      </c>
    </row>
    <row r="59" spans="1:52">
      <c r="A59" s="1">
        <v>1058</v>
      </c>
      <c r="B59" s="1" t="s">
        <v>4368</v>
      </c>
      <c r="C59" s="1" t="s">
        <v>387</v>
      </c>
      <c r="D59" s="1" t="s">
        <v>4518</v>
      </c>
      <c r="E59" s="1" t="s">
        <v>4835</v>
      </c>
      <c r="F59" s="1" t="s">
        <v>4523</v>
      </c>
      <c r="G59" s="1" t="s">
        <v>5044</v>
      </c>
      <c r="H59" s="1" t="s">
        <v>2751</v>
      </c>
      <c r="I59" s="1" t="s">
        <v>2557</v>
      </c>
      <c r="J59" s="159">
        <v>1060</v>
      </c>
      <c r="K59" s="1" t="s">
        <v>5043</v>
      </c>
      <c r="L59" s="1" t="s">
        <v>4519</v>
      </c>
      <c r="M59" s="161">
        <v>33000</v>
      </c>
      <c r="U59" s="59"/>
      <c r="V59" s="59"/>
      <c r="AY59" s="160">
        <v>24297</v>
      </c>
      <c r="AZ59" s="160">
        <v>38894</v>
      </c>
    </row>
    <row r="60" spans="1:52">
      <c r="A60" s="1">
        <v>1059</v>
      </c>
      <c r="B60" s="1" t="s">
        <v>372</v>
      </c>
      <c r="C60" s="1" t="s">
        <v>4249</v>
      </c>
      <c r="D60" s="1" t="s">
        <v>4537</v>
      </c>
      <c r="E60" s="1" t="s">
        <v>5042</v>
      </c>
      <c r="F60" s="1" t="s">
        <v>4745</v>
      </c>
      <c r="G60" s="1" t="s">
        <v>5041</v>
      </c>
      <c r="H60" s="1" t="s">
        <v>333</v>
      </c>
      <c r="I60" s="1" t="s">
        <v>2557</v>
      </c>
      <c r="J60" s="159">
        <v>1107</v>
      </c>
      <c r="K60" s="1" t="s">
        <v>5039</v>
      </c>
      <c r="L60" s="1" t="s">
        <v>4741</v>
      </c>
      <c r="M60" s="161">
        <v>40500</v>
      </c>
      <c r="U60" s="59"/>
      <c r="V60" s="59"/>
      <c r="AY60" s="160">
        <v>24308</v>
      </c>
      <c r="AZ60" s="160">
        <v>39662</v>
      </c>
    </row>
    <row r="61" spans="1:52">
      <c r="A61" s="1">
        <v>1060</v>
      </c>
      <c r="B61" s="1" t="s">
        <v>4398</v>
      </c>
      <c r="C61" s="1" t="s">
        <v>1550</v>
      </c>
      <c r="D61" s="1" t="s">
        <v>4537</v>
      </c>
      <c r="E61" s="1" t="s">
        <v>5038</v>
      </c>
      <c r="F61" s="1" t="s">
        <v>4502</v>
      </c>
      <c r="G61" s="1" t="s">
        <v>5037</v>
      </c>
      <c r="H61" s="1" t="s">
        <v>333</v>
      </c>
      <c r="I61" s="1" t="s">
        <v>2557</v>
      </c>
      <c r="J61" s="159">
        <v>1103</v>
      </c>
      <c r="K61" s="1" t="s">
        <v>5036</v>
      </c>
      <c r="L61" s="1" t="s">
        <v>4498</v>
      </c>
      <c r="M61" s="161">
        <v>40500</v>
      </c>
      <c r="U61" s="59"/>
      <c r="V61" s="59"/>
      <c r="AY61" s="160">
        <v>24308</v>
      </c>
      <c r="AZ61" s="160">
        <v>39662</v>
      </c>
    </row>
    <row r="62" spans="1:52">
      <c r="A62" s="1">
        <v>1061</v>
      </c>
      <c r="B62" s="1" t="s">
        <v>4253</v>
      </c>
      <c r="C62" s="1" t="s">
        <v>1414</v>
      </c>
      <c r="D62" s="1" t="s">
        <v>4508</v>
      </c>
      <c r="E62" s="1" t="s">
        <v>5035</v>
      </c>
      <c r="F62" s="1" t="s">
        <v>4502</v>
      </c>
      <c r="G62" s="1" t="s">
        <v>5034</v>
      </c>
      <c r="H62" s="1" t="s">
        <v>4580</v>
      </c>
      <c r="I62" s="1" t="s">
        <v>2557</v>
      </c>
      <c r="J62" s="159">
        <v>1089</v>
      </c>
      <c r="K62" s="1" t="s">
        <v>5033</v>
      </c>
      <c r="L62" s="1" t="s">
        <v>4498</v>
      </c>
      <c r="M62" s="161">
        <v>35000</v>
      </c>
      <c r="U62" s="59"/>
      <c r="V62" s="59"/>
      <c r="AY62" s="160">
        <v>24344</v>
      </c>
      <c r="AZ62" s="160">
        <v>38672</v>
      </c>
    </row>
    <row r="63" spans="1:52">
      <c r="A63" s="1">
        <v>1062</v>
      </c>
      <c r="B63" s="1" t="s">
        <v>455</v>
      </c>
      <c r="C63" s="1" t="s">
        <v>391</v>
      </c>
      <c r="D63" s="1" t="s">
        <v>4596</v>
      </c>
      <c r="E63" s="1" t="s">
        <v>5032</v>
      </c>
      <c r="F63" s="1" t="s">
        <v>4745</v>
      </c>
      <c r="G63" s="1" t="s">
        <v>5031</v>
      </c>
      <c r="H63" s="1" t="s">
        <v>333</v>
      </c>
      <c r="I63" s="1" t="s">
        <v>2557</v>
      </c>
      <c r="J63" s="159">
        <v>1115</v>
      </c>
      <c r="K63" s="1" t="s">
        <v>4545</v>
      </c>
      <c r="L63" s="1" t="s">
        <v>4741</v>
      </c>
      <c r="M63" s="161">
        <v>33000</v>
      </c>
      <c r="U63" s="59"/>
      <c r="V63" s="59"/>
      <c r="AY63" s="160">
        <v>24429</v>
      </c>
      <c r="AZ63" s="160">
        <v>39489</v>
      </c>
    </row>
    <row r="64" spans="1:52">
      <c r="A64" s="1">
        <v>1063</v>
      </c>
      <c r="B64" s="1" t="s">
        <v>675</v>
      </c>
      <c r="C64" s="1" t="s">
        <v>4329</v>
      </c>
      <c r="D64" s="1" t="s">
        <v>4671</v>
      </c>
      <c r="E64" s="1" t="s">
        <v>4716</v>
      </c>
      <c r="F64" s="1" t="s">
        <v>4495</v>
      </c>
      <c r="G64" s="1" t="s">
        <v>4715</v>
      </c>
      <c r="H64" s="1" t="s">
        <v>4580</v>
      </c>
      <c r="I64" s="1" t="s">
        <v>2557</v>
      </c>
      <c r="J64" s="159">
        <v>1090</v>
      </c>
      <c r="K64" s="1" t="s">
        <v>4714</v>
      </c>
      <c r="L64" s="1" t="s">
        <v>4491</v>
      </c>
      <c r="M64" s="161">
        <v>35000</v>
      </c>
      <c r="U64" s="59"/>
      <c r="V64" s="59"/>
      <c r="AY64" s="160">
        <v>24437</v>
      </c>
      <c r="AZ64" s="160">
        <v>39232</v>
      </c>
    </row>
    <row r="65" spans="1:52">
      <c r="A65" s="1">
        <v>1064</v>
      </c>
      <c r="B65" s="1" t="s">
        <v>155</v>
      </c>
      <c r="C65" s="1" t="s">
        <v>4190</v>
      </c>
      <c r="E65" s="1" t="s">
        <v>4910</v>
      </c>
      <c r="F65" s="1" t="s">
        <v>4495</v>
      </c>
      <c r="G65" s="1" t="s">
        <v>5028</v>
      </c>
      <c r="H65" s="1" t="s">
        <v>2862</v>
      </c>
      <c r="I65" s="1" t="s">
        <v>2557</v>
      </c>
      <c r="J65" s="159">
        <v>1028</v>
      </c>
      <c r="K65" s="1" t="s">
        <v>4492</v>
      </c>
      <c r="L65" s="1" t="s">
        <v>4491</v>
      </c>
      <c r="M65" s="161">
        <v>33000</v>
      </c>
      <c r="U65" s="59"/>
      <c r="V65" s="59"/>
      <c r="AY65" s="160">
        <v>31565</v>
      </c>
      <c r="AZ65" s="160">
        <v>40443</v>
      </c>
    </row>
    <row r="66" spans="1:52">
      <c r="A66" s="1">
        <v>1065</v>
      </c>
      <c r="B66" s="1" t="s">
        <v>201</v>
      </c>
      <c r="C66" s="1" t="s">
        <v>4421</v>
      </c>
      <c r="D66" s="1" t="s">
        <v>4596</v>
      </c>
      <c r="E66" s="1" t="s">
        <v>5027</v>
      </c>
      <c r="F66" s="1" t="s">
        <v>4502</v>
      </c>
      <c r="G66" s="1" t="s">
        <v>5026</v>
      </c>
      <c r="H66" s="1" t="s">
        <v>4580</v>
      </c>
      <c r="I66" s="1" t="s">
        <v>2557</v>
      </c>
      <c r="J66" s="159" t="s">
        <v>5025</v>
      </c>
      <c r="K66" s="1" t="s">
        <v>5024</v>
      </c>
      <c r="L66" s="1" t="s">
        <v>4498</v>
      </c>
      <c r="M66" s="161">
        <v>35000</v>
      </c>
      <c r="U66" s="59"/>
      <c r="V66" s="59"/>
      <c r="AY66" s="160">
        <v>24565</v>
      </c>
      <c r="AZ66" s="160">
        <v>38656</v>
      </c>
    </row>
    <row r="67" spans="1:52">
      <c r="A67" s="1">
        <v>1066</v>
      </c>
      <c r="B67" s="1" t="s">
        <v>4344</v>
      </c>
      <c r="C67" s="1" t="s">
        <v>367</v>
      </c>
      <c r="D67" s="1" t="s">
        <v>4720</v>
      </c>
      <c r="E67" s="1" t="s">
        <v>5023</v>
      </c>
      <c r="F67" s="1" t="s">
        <v>4523</v>
      </c>
      <c r="G67" s="1" t="s">
        <v>4550</v>
      </c>
      <c r="H67" s="1" t="s">
        <v>2751</v>
      </c>
      <c r="I67" s="1" t="s">
        <v>2557</v>
      </c>
      <c r="J67" s="159">
        <v>1060</v>
      </c>
      <c r="K67" s="1" t="s">
        <v>5022</v>
      </c>
      <c r="L67" s="1" t="s">
        <v>4519</v>
      </c>
      <c r="M67" s="161">
        <v>33000</v>
      </c>
      <c r="U67" s="59"/>
      <c r="V67" s="59"/>
      <c r="AY67" s="160">
        <v>24676</v>
      </c>
      <c r="AZ67" s="160">
        <v>38722</v>
      </c>
    </row>
    <row r="68" spans="1:52">
      <c r="A68" s="1">
        <v>1067</v>
      </c>
      <c r="B68" s="1" t="s">
        <v>187</v>
      </c>
      <c r="C68" s="1" t="s">
        <v>98</v>
      </c>
      <c r="E68" s="1" t="s">
        <v>5021</v>
      </c>
      <c r="F68" s="1" t="s">
        <v>4621</v>
      </c>
      <c r="G68" s="1" t="s">
        <v>5020</v>
      </c>
      <c r="H68" s="1" t="s">
        <v>2751</v>
      </c>
      <c r="I68" s="1" t="s">
        <v>2557</v>
      </c>
      <c r="J68" s="159">
        <v>1060</v>
      </c>
      <c r="K68" s="1" t="s">
        <v>5019</v>
      </c>
      <c r="L68" s="1" t="s">
        <v>4619</v>
      </c>
      <c r="M68" s="161">
        <v>32000</v>
      </c>
      <c r="U68" s="59"/>
      <c r="V68" s="59"/>
      <c r="AY68" s="160">
        <v>24695</v>
      </c>
      <c r="AZ68" s="160">
        <v>39818</v>
      </c>
    </row>
    <row r="69" spans="1:52">
      <c r="A69" s="1">
        <v>1068</v>
      </c>
      <c r="B69" s="1" t="s">
        <v>450</v>
      </c>
      <c r="C69" s="1" t="s">
        <v>111</v>
      </c>
      <c r="E69" s="1" t="s">
        <v>5018</v>
      </c>
      <c r="F69" s="1" t="s">
        <v>4523</v>
      </c>
      <c r="G69" s="1" t="s">
        <v>5017</v>
      </c>
      <c r="H69" s="1" t="s">
        <v>2751</v>
      </c>
      <c r="I69" s="1" t="s">
        <v>2557</v>
      </c>
      <c r="J69" s="159">
        <v>1060</v>
      </c>
      <c r="K69" s="1" t="s">
        <v>5016</v>
      </c>
      <c r="L69" s="1" t="s">
        <v>4519</v>
      </c>
      <c r="M69" s="161">
        <v>32000</v>
      </c>
      <c r="U69" s="59"/>
      <c r="V69" s="59"/>
      <c r="AY69" s="160">
        <v>24899</v>
      </c>
      <c r="AZ69" s="160">
        <v>39292</v>
      </c>
    </row>
    <row r="70" spans="1:52">
      <c r="A70" s="1">
        <v>1069</v>
      </c>
      <c r="B70" s="1" t="s">
        <v>2541</v>
      </c>
      <c r="C70" s="1" t="s">
        <v>1098</v>
      </c>
      <c r="D70" s="1" t="s">
        <v>4720</v>
      </c>
      <c r="E70" s="1" t="s">
        <v>5015</v>
      </c>
      <c r="F70" s="1" t="s">
        <v>4523</v>
      </c>
      <c r="G70" s="1" t="s">
        <v>4925</v>
      </c>
      <c r="H70" s="1" t="s">
        <v>2751</v>
      </c>
      <c r="I70" s="1" t="s">
        <v>2557</v>
      </c>
      <c r="J70" s="159" t="s">
        <v>5014</v>
      </c>
      <c r="K70" s="1" t="s">
        <v>5013</v>
      </c>
      <c r="L70" s="1" t="s">
        <v>4519</v>
      </c>
      <c r="M70" s="161">
        <v>32000</v>
      </c>
      <c r="U70" s="59"/>
      <c r="V70" s="59"/>
      <c r="AY70" s="160">
        <v>24929</v>
      </c>
      <c r="AZ70" s="160">
        <v>40150</v>
      </c>
    </row>
    <row r="71" spans="1:52">
      <c r="A71" s="1">
        <v>1070</v>
      </c>
      <c r="B71" s="1" t="s">
        <v>48</v>
      </c>
      <c r="C71" s="1" t="s">
        <v>4288</v>
      </c>
      <c r="D71" s="1" t="s">
        <v>4518</v>
      </c>
      <c r="E71" s="1" t="s">
        <v>5012</v>
      </c>
      <c r="F71" s="1" t="s">
        <v>4502</v>
      </c>
      <c r="G71" s="1" t="s">
        <v>5011</v>
      </c>
      <c r="H71" s="1" t="s">
        <v>2963</v>
      </c>
      <c r="I71" s="1" t="s">
        <v>2557</v>
      </c>
      <c r="J71" s="159">
        <v>1085</v>
      </c>
      <c r="K71" s="1" t="s">
        <v>5010</v>
      </c>
      <c r="L71" s="1" t="s">
        <v>4498</v>
      </c>
      <c r="M71" s="161">
        <v>27800</v>
      </c>
      <c r="U71" s="59"/>
      <c r="V71" s="59"/>
      <c r="AY71" s="160">
        <v>24940</v>
      </c>
      <c r="AZ71" s="160">
        <v>38905</v>
      </c>
    </row>
    <row r="72" spans="1:52">
      <c r="A72" s="1">
        <v>1071</v>
      </c>
      <c r="B72" s="1" t="s">
        <v>235</v>
      </c>
      <c r="C72" s="1" t="s">
        <v>4227</v>
      </c>
      <c r="E72" s="1" t="s">
        <v>5009</v>
      </c>
      <c r="F72" s="1" t="s">
        <v>4502</v>
      </c>
      <c r="G72" s="1" t="s">
        <v>5008</v>
      </c>
      <c r="H72" s="1" t="s">
        <v>333</v>
      </c>
      <c r="I72" s="1" t="s">
        <v>2557</v>
      </c>
      <c r="J72" s="159">
        <v>1101</v>
      </c>
      <c r="K72" s="1" t="s">
        <v>5007</v>
      </c>
      <c r="L72" s="1" t="s">
        <v>4498</v>
      </c>
      <c r="M72" s="161">
        <v>33000</v>
      </c>
      <c r="U72" s="59"/>
      <c r="V72" s="59"/>
      <c r="AY72" s="160">
        <v>24967</v>
      </c>
      <c r="AZ72" s="160">
        <v>39598</v>
      </c>
    </row>
    <row r="73" spans="1:52">
      <c r="A73" s="1">
        <v>1072</v>
      </c>
      <c r="B73" s="1" t="s">
        <v>48</v>
      </c>
      <c r="C73" s="1" t="s">
        <v>4200</v>
      </c>
      <c r="E73" s="1" t="s">
        <v>4691</v>
      </c>
      <c r="F73" s="1" t="s">
        <v>4502</v>
      </c>
      <c r="G73" s="1" t="s">
        <v>4690</v>
      </c>
      <c r="H73" s="1" t="s">
        <v>333</v>
      </c>
      <c r="I73" s="1" t="s">
        <v>2557</v>
      </c>
      <c r="J73" s="159">
        <v>1108</v>
      </c>
      <c r="K73" s="1" t="s">
        <v>4689</v>
      </c>
      <c r="L73" s="1" t="s">
        <v>4498</v>
      </c>
      <c r="M73" s="161">
        <v>27800</v>
      </c>
      <c r="U73" s="59"/>
      <c r="V73" s="59"/>
      <c r="AY73" s="160">
        <v>25070</v>
      </c>
      <c r="AZ73" s="160">
        <v>38622</v>
      </c>
    </row>
    <row r="74" spans="1:52">
      <c r="A74" s="1">
        <v>1073</v>
      </c>
      <c r="B74" s="1" t="s">
        <v>4297</v>
      </c>
      <c r="C74" s="1" t="s">
        <v>171</v>
      </c>
      <c r="D74" s="1" t="s">
        <v>4671</v>
      </c>
      <c r="E74" s="1" t="s">
        <v>5002</v>
      </c>
      <c r="F74" s="1" t="s">
        <v>4502</v>
      </c>
      <c r="G74" s="1" t="s">
        <v>5001</v>
      </c>
      <c r="H74" s="1" t="s">
        <v>2646</v>
      </c>
      <c r="I74" s="1" t="s">
        <v>2557</v>
      </c>
      <c r="J74" s="159">
        <v>1013</v>
      </c>
      <c r="K74" s="1" t="s">
        <v>5000</v>
      </c>
      <c r="L74" s="1" t="s">
        <v>4498</v>
      </c>
      <c r="M74" s="161">
        <v>33000</v>
      </c>
      <c r="U74" s="59"/>
      <c r="V74" s="59"/>
      <c r="AY74" s="160">
        <v>24161</v>
      </c>
      <c r="AZ74" s="160">
        <v>40441</v>
      </c>
    </row>
    <row r="75" spans="1:52">
      <c r="A75" s="1">
        <v>1074</v>
      </c>
      <c r="B75" s="1" t="s">
        <v>4380</v>
      </c>
      <c r="C75" s="1" t="s">
        <v>125</v>
      </c>
      <c r="D75" s="1" t="s">
        <v>4618</v>
      </c>
      <c r="E75" s="1" t="s">
        <v>4999</v>
      </c>
      <c r="F75" s="1" t="s">
        <v>4502</v>
      </c>
      <c r="G75" s="1" t="s">
        <v>4687</v>
      </c>
      <c r="H75" s="1" t="s">
        <v>333</v>
      </c>
      <c r="I75" s="1" t="s">
        <v>2557</v>
      </c>
      <c r="J75" s="159">
        <v>1103</v>
      </c>
      <c r="K75" s="1" t="s">
        <v>4998</v>
      </c>
      <c r="L75" s="1" t="s">
        <v>4498</v>
      </c>
      <c r="M75" s="161">
        <v>35000</v>
      </c>
      <c r="U75" s="59"/>
      <c r="V75" s="59"/>
      <c r="AY75" s="160">
        <v>25265</v>
      </c>
      <c r="AZ75" s="160">
        <v>39212</v>
      </c>
    </row>
    <row r="76" spans="1:52">
      <c r="A76" s="1">
        <v>1075</v>
      </c>
      <c r="B76" s="1" t="s">
        <v>587</v>
      </c>
      <c r="C76" s="1" t="s">
        <v>2095</v>
      </c>
      <c r="D76" s="1" t="s">
        <v>22</v>
      </c>
      <c r="E76" s="1" t="s">
        <v>4997</v>
      </c>
      <c r="F76" s="1" t="s">
        <v>4820</v>
      </c>
      <c r="G76" s="1" t="s">
        <v>4996</v>
      </c>
      <c r="H76" s="1" t="s">
        <v>2751</v>
      </c>
      <c r="I76" s="1" t="s">
        <v>2557</v>
      </c>
      <c r="J76" s="159">
        <v>1060</v>
      </c>
      <c r="K76" s="1" t="s">
        <v>4995</v>
      </c>
      <c r="L76" s="1" t="s">
        <v>4619</v>
      </c>
      <c r="M76" s="161">
        <v>55000</v>
      </c>
      <c r="U76" s="59"/>
      <c r="V76" s="59"/>
      <c r="AY76" s="160">
        <v>25374</v>
      </c>
      <c r="AZ76" s="160">
        <v>39698</v>
      </c>
    </row>
    <row r="77" spans="1:52">
      <c r="A77" s="1">
        <v>1076</v>
      </c>
      <c r="B77" s="1" t="s">
        <v>182</v>
      </c>
      <c r="C77" s="1" t="s">
        <v>4347</v>
      </c>
      <c r="D77" s="1" t="s">
        <v>4537</v>
      </c>
      <c r="E77" s="1" t="s">
        <v>4994</v>
      </c>
      <c r="F77" s="1" t="s">
        <v>4502</v>
      </c>
      <c r="G77" s="1" t="s">
        <v>4943</v>
      </c>
      <c r="H77" s="1" t="s">
        <v>2751</v>
      </c>
      <c r="I77" s="1" t="s">
        <v>2557</v>
      </c>
      <c r="J77" s="159" t="s">
        <v>4942</v>
      </c>
      <c r="K77" s="1" t="s">
        <v>4941</v>
      </c>
      <c r="L77" s="1" t="s">
        <v>4498</v>
      </c>
      <c r="M77" s="161">
        <v>25300</v>
      </c>
      <c r="U77" s="59"/>
      <c r="V77" s="59"/>
      <c r="AY77" s="160">
        <v>25417</v>
      </c>
      <c r="AZ77" s="160">
        <v>38451</v>
      </c>
    </row>
    <row r="78" spans="1:52">
      <c r="A78" s="1">
        <v>1077</v>
      </c>
      <c r="B78" s="1" t="s">
        <v>177</v>
      </c>
      <c r="C78" s="1" t="s">
        <v>4333</v>
      </c>
      <c r="D78" s="1" t="s">
        <v>4676</v>
      </c>
      <c r="E78" s="1" t="s">
        <v>4993</v>
      </c>
      <c r="F78" s="1" t="s">
        <v>4621</v>
      </c>
      <c r="G78" s="1" t="s">
        <v>4992</v>
      </c>
      <c r="H78" s="1" t="s">
        <v>2751</v>
      </c>
      <c r="I78" s="1" t="s">
        <v>2557</v>
      </c>
      <c r="J78" s="159">
        <v>1060</v>
      </c>
      <c r="K78" s="1" t="s">
        <v>4499</v>
      </c>
      <c r="L78" s="1" t="s">
        <v>4619</v>
      </c>
      <c r="M78" s="161">
        <v>35000</v>
      </c>
      <c r="U78" s="59"/>
      <c r="V78" s="59"/>
      <c r="AY78" s="160">
        <v>25549</v>
      </c>
      <c r="AZ78" s="160">
        <v>40052</v>
      </c>
    </row>
    <row r="79" spans="1:52">
      <c r="A79" s="1">
        <v>1078</v>
      </c>
      <c r="B79" s="1" t="s">
        <v>4309</v>
      </c>
      <c r="C79" s="1" t="s">
        <v>195</v>
      </c>
      <c r="D79" s="1" t="s">
        <v>4676</v>
      </c>
      <c r="E79" s="1" t="s">
        <v>4991</v>
      </c>
      <c r="F79" s="1" t="s">
        <v>4502</v>
      </c>
      <c r="G79" s="1" t="s">
        <v>4990</v>
      </c>
      <c r="H79" s="1" t="s">
        <v>3016</v>
      </c>
      <c r="I79" s="1" t="s">
        <v>2557</v>
      </c>
      <c r="J79" s="159">
        <v>1057</v>
      </c>
      <c r="K79" s="1" t="s">
        <v>4988</v>
      </c>
      <c r="L79" s="1" t="s">
        <v>4498</v>
      </c>
      <c r="M79" s="161">
        <v>33000</v>
      </c>
      <c r="U79" s="59"/>
      <c r="V79" s="59"/>
      <c r="AY79" s="160">
        <v>25669</v>
      </c>
      <c r="AZ79" s="160">
        <v>39440</v>
      </c>
    </row>
    <row r="80" spans="1:52">
      <c r="A80" s="1">
        <v>1079</v>
      </c>
      <c r="B80" s="1" t="s">
        <v>121</v>
      </c>
      <c r="C80" s="1" t="s">
        <v>4377</v>
      </c>
      <c r="D80" s="1" t="s">
        <v>4987</v>
      </c>
      <c r="E80" s="1" t="s">
        <v>4986</v>
      </c>
      <c r="F80" s="1" t="s">
        <v>4745</v>
      </c>
      <c r="G80" s="1" t="s">
        <v>4985</v>
      </c>
      <c r="H80" s="1" t="s">
        <v>333</v>
      </c>
      <c r="I80" s="1" t="s">
        <v>2557</v>
      </c>
      <c r="J80" s="159">
        <v>1101</v>
      </c>
      <c r="K80" s="1" t="s">
        <v>4867</v>
      </c>
      <c r="L80" s="1" t="s">
        <v>4741</v>
      </c>
      <c r="M80" s="161">
        <v>40500</v>
      </c>
      <c r="U80" s="59"/>
      <c r="V80" s="59"/>
      <c r="AY80" s="160">
        <v>25801</v>
      </c>
      <c r="AZ80" s="160">
        <v>38882</v>
      </c>
    </row>
    <row r="81" spans="1:52">
      <c r="A81" s="1">
        <v>1080</v>
      </c>
      <c r="B81" s="1" t="s">
        <v>4163</v>
      </c>
      <c r="C81" s="1" t="s">
        <v>93</v>
      </c>
      <c r="E81" s="1" t="s">
        <v>4984</v>
      </c>
      <c r="F81" s="1" t="s">
        <v>4648</v>
      </c>
      <c r="G81" s="1" t="s">
        <v>4983</v>
      </c>
      <c r="H81" s="1" t="s">
        <v>4982</v>
      </c>
      <c r="I81" s="1" t="s">
        <v>2557</v>
      </c>
      <c r="J81" s="159" t="s">
        <v>4981</v>
      </c>
      <c r="K81" s="1" t="s">
        <v>4980</v>
      </c>
      <c r="L81" s="1" t="s">
        <v>4644</v>
      </c>
      <c r="M81" s="161">
        <v>32000</v>
      </c>
      <c r="U81" s="59"/>
      <c r="V81" s="59"/>
      <c r="AY81" s="160">
        <v>25855</v>
      </c>
      <c r="AZ81" s="160">
        <v>39702</v>
      </c>
    </row>
    <row r="82" spans="1:52">
      <c r="A82" s="1">
        <v>1081</v>
      </c>
      <c r="B82" s="1" t="s">
        <v>53</v>
      </c>
      <c r="C82" s="1" t="s">
        <v>154</v>
      </c>
      <c r="D82" s="1" t="s">
        <v>4525</v>
      </c>
      <c r="E82" s="1" t="s">
        <v>4910</v>
      </c>
      <c r="F82" s="1" t="s">
        <v>4559</v>
      </c>
      <c r="G82" s="1" t="s">
        <v>4979</v>
      </c>
      <c r="H82" s="1" t="s">
        <v>2751</v>
      </c>
      <c r="I82" s="1" t="s">
        <v>2557</v>
      </c>
      <c r="J82" s="159">
        <v>1060</v>
      </c>
      <c r="K82" s="1" t="s">
        <v>4499</v>
      </c>
      <c r="L82" s="1" t="s">
        <v>4498</v>
      </c>
      <c r="M82" s="161">
        <v>33000</v>
      </c>
      <c r="U82" s="59"/>
      <c r="V82" s="59"/>
      <c r="AY82" s="160">
        <v>26042</v>
      </c>
      <c r="AZ82" s="160">
        <v>39964</v>
      </c>
    </row>
    <row r="83" spans="1:52">
      <c r="A83" s="1">
        <v>1082</v>
      </c>
      <c r="B83" s="1" t="s">
        <v>489</v>
      </c>
      <c r="C83" s="1" t="s">
        <v>247</v>
      </c>
      <c r="D83" s="1" t="s">
        <v>4508</v>
      </c>
      <c r="E83" s="1" t="s">
        <v>4978</v>
      </c>
      <c r="F83" s="1" t="s">
        <v>4621</v>
      </c>
      <c r="G83" s="1" t="s">
        <v>4977</v>
      </c>
      <c r="H83" s="1" t="s">
        <v>2751</v>
      </c>
      <c r="I83" s="1" t="s">
        <v>2557</v>
      </c>
      <c r="J83" s="159">
        <v>1060</v>
      </c>
      <c r="K83" s="1" t="s">
        <v>4976</v>
      </c>
      <c r="L83" s="1" t="s">
        <v>4619</v>
      </c>
      <c r="M83" s="161">
        <v>33000</v>
      </c>
      <c r="U83" s="59"/>
      <c r="V83" s="59"/>
      <c r="AY83" s="160">
        <v>26104</v>
      </c>
      <c r="AZ83" s="160">
        <v>38660</v>
      </c>
    </row>
    <row r="84" spans="1:52">
      <c r="A84" s="1">
        <v>1083</v>
      </c>
      <c r="B84" s="1" t="s">
        <v>160</v>
      </c>
      <c r="C84" s="1" t="s">
        <v>4313</v>
      </c>
      <c r="D84" s="1" t="s">
        <v>4537</v>
      </c>
      <c r="E84" s="1" t="s">
        <v>5189</v>
      </c>
      <c r="F84" s="1" t="s">
        <v>4621</v>
      </c>
      <c r="G84" s="1" t="s">
        <v>5188</v>
      </c>
      <c r="H84" s="1" t="s">
        <v>2751</v>
      </c>
      <c r="I84" s="1" t="s">
        <v>2557</v>
      </c>
      <c r="J84" s="159">
        <v>1060</v>
      </c>
      <c r="K84" s="1" t="s">
        <v>4499</v>
      </c>
      <c r="L84" s="1" t="s">
        <v>4619</v>
      </c>
      <c r="M84" s="161">
        <v>40500</v>
      </c>
      <c r="U84" s="59"/>
      <c r="V84" s="59"/>
      <c r="AY84" s="160">
        <v>26108</v>
      </c>
      <c r="AZ84" s="160">
        <v>39685</v>
      </c>
    </row>
    <row r="85" spans="1:52">
      <c r="A85" s="1">
        <v>1084</v>
      </c>
      <c r="B85" s="1" t="s">
        <v>1521</v>
      </c>
      <c r="C85" s="1" t="s">
        <v>220</v>
      </c>
      <c r="D85" s="1" t="s">
        <v>22</v>
      </c>
      <c r="E85" s="1" t="s">
        <v>4972</v>
      </c>
      <c r="F85" s="1" t="s">
        <v>4502</v>
      </c>
      <c r="G85" s="1" t="s">
        <v>4971</v>
      </c>
      <c r="H85" s="1" t="s">
        <v>4580</v>
      </c>
      <c r="I85" s="1" t="s">
        <v>2557</v>
      </c>
      <c r="J85" s="159">
        <v>1089</v>
      </c>
      <c r="K85" s="1" t="s">
        <v>4970</v>
      </c>
      <c r="L85" s="1" t="s">
        <v>4498</v>
      </c>
      <c r="M85" s="161">
        <v>40500</v>
      </c>
      <c r="U85" s="59"/>
      <c r="V85" s="59"/>
      <c r="AY85" s="160">
        <v>34607</v>
      </c>
      <c r="AZ85" s="160">
        <v>40435</v>
      </c>
    </row>
    <row r="86" spans="1:52">
      <c r="A86" s="1">
        <v>1085</v>
      </c>
      <c r="B86" s="1" t="s">
        <v>4323</v>
      </c>
      <c r="C86" s="1" t="s">
        <v>204</v>
      </c>
      <c r="D86" s="1" t="s">
        <v>4552</v>
      </c>
      <c r="E86" s="1" t="s">
        <v>4969</v>
      </c>
      <c r="F86" s="1" t="s">
        <v>4771</v>
      </c>
      <c r="G86" s="1" t="s">
        <v>4968</v>
      </c>
      <c r="H86" s="1" t="s">
        <v>2751</v>
      </c>
      <c r="I86" s="1" t="s">
        <v>2557</v>
      </c>
      <c r="J86" s="159">
        <v>1060</v>
      </c>
      <c r="K86" s="1" t="s">
        <v>4967</v>
      </c>
      <c r="L86" s="1" t="s">
        <v>4519</v>
      </c>
      <c r="M86" s="161">
        <v>27800</v>
      </c>
      <c r="U86" s="59"/>
      <c r="V86" s="59"/>
      <c r="AY86" s="160">
        <v>26146</v>
      </c>
      <c r="AZ86" s="160">
        <v>39279</v>
      </c>
    </row>
    <row r="87" spans="1:52">
      <c r="A87" s="1">
        <v>1086</v>
      </c>
      <c r="B87" s="1" t="s">
        <v>160</v>
      </c>
      <c r="C87" s="1" t="s">
        <v>4391</v>
      </c>
      <c r="D87" s="1" t="s">
        <v>4825</v>
      </c>
      <c r="E87" s="1" t="s">
        <v>4966</v>
      </c>
      <c r="F87" s="1" t="s">
        <v>4502</v>
      </c>
      <c r="G87" s="1" t="s">
        <v>4965</v>
      </c>
      <c r="H87" s="1" t="s">
        <v>4580</v>
      </c>
      <c r="I87" s="1" t="s">
        <v>2557</v>
      </c>
      <c r="J87" s="159">
        <v>1089</v>
      </c>
      <c r="K87" s="1" t="s">
        <v>4964</v>
      </c>
      <c r="L87" s="1" t="s">
        <v>4498</v>
      </c>
      <c r="M87" s="161">
        <v>32000</v>
      </c>
      <c r="U87" s="59"/>
      <c r="V87" s="59"/>
      <c r="AY87" s="160">
        <v>26291</v>
      </c>
      <c r="AZ87" s="160">
        <v>40074</v>
      </c>
    </row>
    <row r="88" spans="1:52">
      <c r="A88" s="1">
        <v>1087</v>
      </c>
      <c r="B88" s="1" t="s">
        <v>688</v>
      </c>
      <c r="C88" s="1" t="s">
        <v>1680</v>
      </c>
      <c r="D88" s="1" t="s">
        <v>4713</v>
      </c>
      <c r="E88" s="1" t="s">
        <v>4963</v>
      </c>
      <c r="F88" s="1" t="s">
        <v>4502</v>
      </c>
      <c r="G88" s="1" t="s">
        <v>4962</v>
      </c>
      <c r="H88" s="1" t="s">
        <v>4919</v>
      </c>
      <c r="I88" s="1" t="s">
        <v>2557</v>
      </c>
      <c r="J88" s="159">
        <v>1301</v>
      </c>
      <c r="K88" s="1" t="s">
        <v>4870</v>
      </c>
      <c r="L88" s="1" t="s">
        <v>4498</v>
      </c>
      <c r="M88" s="161">
        <v>33000</v>
      </c>
      <c r="U88" s="59"/>
      <c r="V88" s="59"/>
      <c r="AY88" s="160">
        <v>26402</v>
      </c>
      <c r="AZ88" s="160">
        <v>39280</v>
      </c>
    </row>
    <row r="89" spans="1:52">
      <c r="A89" s="1">
        <v>1088</v>
      </c>
      <c r="B89" s="1" t="s">
        <v>155</v>
      </c>
      <c r="C89" s="1" t="s">
        <v>4273</v>
      </c>
      <c r="D89" s="1" t="s">
        <v>4537</v>
      </c>
      <c r="E89" s="1" t="s">
        <v>4961</v>
      </c>
      <c r="F89" s="1" t="s">
        <v>4495</v>
      </c>
      <c r="G89" s="1" t="s">
        <v>4960</v>
      </c>
      <c r="H89" s="1" t="s">
        <v>2646</v>
      </c>
      <c r="I89" s="1" t="s">
        <v>2557</v>
      </c>
      <c r="J89" s="159">
        <v>1020</v>
      </c>
      <c r="K89" s="1" t="s">
        <v>4959</v>
      </c>
      <c r="L89" s="1" t="s">
        <v>4491</v>
      </c>
      <c r="M89" s="161">
        <v>46000</v>
      </c>
      <c r="U89" s="59"/>
      <c r="V89" s="59"/>
      <c r="AY89" s="160">
        <v>26467</v>
      </c>
      <c r="AZ89" s="160">
        <v>39715</v>
      </c>
    </row>
    <row r="90" spans="1:52">
      <c r="A90" s="1">
        <v>1089</v>
      </c>
      <c r="B90" s="1" t="s">
        <v>613</v>
      </c>
      <c r="C90" s="1" t="s">
        <v>4279</v>
      </c>
      <c r="E90" s="1" t="s">
        <v>4958</v>
      </c>
      <c r="F90" s="1" t="s">
        <v>4502</v>
      </c>
      <c r="G90" s="1" t="s">
        <v>4957</v>
      </c>
      <c r="H90" s="1" t="s">
        <v>2562</v>
      </c>
      <c r="I90" s="1" t="s">
        <v>2557</v>
      </c>
      <c r="J90" s="159">
        <v>1106</v>
      </c>
      <c r="K90" s="1" t="s">
        <v>4956</v>
      </c>
      <c r="L90" s="1" t="s">
        <v>4498</v>
      </c>
      <c r="M90" s="161">
        <v>40500</v>
      </c>
      <c r="U90" s="59"/>
      <c r="V90" s="59"/>
      <c r="AY90" s="160">
        <v>26510</v>
      </c>
      <c r="AZ90" s="160">
        <v>38614</v>
      </c>
    </row>
    <row r="91" spans="1:52">
      <c r="A91" s="1">
        <v>1090</v>
      </c>
      <c r="B91" s="1" t="s">
        <v>151</v>
      </c>
      <c r="C91" s="1" t="s">
        <v>4225</v>
      </c>
      <c r="D91" s="1" t="s">
        <v>22</v>
      </c>
      <c r="E91" s="1" t="s">
        <v>4531</v>
      </c>
      <c r="F91" s="1" t="s">
        <v>4502</v>
      </c>
      <c r="G91" s="1" t="s">
        <v>4530</v>
      </c>
      <c r="H91" s="1" t="s">
        <v>2562</v>
      </c>
      <c r="I91" s="1" t="s">
        <v>2557</v>
      </c>
      <c r="J91" s="159">
        <v>1106</v>
      </c>
      <c r="K91" s="1" t="s">
        <v>4529</v>
      </c>
      <c r="L91" s="1" t="s">
        <v>4498</v>
      </c>
      <c r="M91" s="161">
        <v>32000</v>
      </c>
      <c r="U91" s="59"/>
      <c r="V91" s="59"/>
      <c r="AY91" s="160">
        <v>26519</v>
      </c>
      <c r="AZ91" s="160">
        <v>38796</v>
      </c>
    </row>
    <row r="92" spans="1:52">
      <c r="A92" s="1">
        <v>1091</v>
      </c>
      <c r="B92" s="1" t="s">
        <v>4354</v>
      </c>
      <c r="C92" s="1" t="s">
        <v>215</v>
      </c>
      <c r="D92" s="1" t="s">
        <v>4671</v>
      </c>
      <c r="E92" s="1" t="s">
        <v>4953</v>
      </c>
      <c r="F92" s="1" t="s">
        <v>4502</v>
      </c>
      <c r="G92" s="1" t="s">
        <v>4952</v>
      </c>
      <c r="H92" s="1" t="s">
        <v>2709</v>
      </c>
      <c r="I92" s="1" t="s">
        <v>2557</v>
      </c>
      <c r="J92" s="159">
        <v>1056</v>
      </c>
      <c r="K92" s="1" t="s">
        <v>4951</v>
      </c>
      <c r="L92" s="1" t="s">
        <v>4498</v>
      </c>
      <c r="M92" s="161">
        <v>33000</v>
      </c>
      <c r="U92" s="59"/>
      <c r="V92" s="59"/>
      <c r="AY92" s="160">
        <v>34631</v>
      </c>
      <c r="AZ92" s="160">
        <v>40396</v>
      </c>
    </row>
    <row r="93" spans="1:52">
      <c r="A93" s="1">
        <v>1092</v>
      </c>
      <c r="B93" s="1" t="s">
        <v>2008</v>
      </c>
      <c r="C93" s="1" t="s">
        <v>208</v>
      </c>
      <c r="D93" s="1" t="s">
        <v>4569</v>
      </c>
      <c r="E93" s="1" t="s">
        <v>4950</v>
      </c>
      <c r="F93" s="1" t="s">
        <v>4711</v>
      </c>
      <c r="G93" s="1" t="s">
        <v>4949</v>
      </c>
      <c r="H93" s="1" t="s">
        <v>2562</v>
      </c>
      <c r="I93" s="1" t="s">
        <v>2557</v>
      </c>
      <c r="J93" s="159">
        <v>1106</v>
      </c>
      <c r="K93" s="1" t="s">
        <v>4948</v>
      </c>
      <c r="L93" s="1" t="s">
        <v>4741</v>
      </c>
      <c r="M93" s="161">
        <v>59000</v>
      </c>
      <c r="U93" s="59"/>
      <c r="V93" s="59"/>
      <c r="AY93" s="160">
        <v>26606</v>
      </c>
      <c r="AZ93" s="160">
        <v>39046</v>
      </c>
    </row>
    <row r="94" spans="1:52">
      <c r="A94" s="1">
        <v>1093</v>
      </c>
      <c r="B94" s="1" t="s">
        <v>168</v>
      </c>
      <c r="C94" s="1" t="s">
        <v>16</v>
      </c>
      <c r="D94" s="1" t="s">
        <v>4518</v>
      </c>
      <c r="E94" s="1" t="s">
        <v>4947</v>
      </c>
      <c r="F94" s="1" t="s">
        <v>4711</v>
      </c>
      <c r="G94" s="1" t="s">
        <v>4946</v>
      </c>
      <c r="H94" s="1" t="s">
        <v>333</v>
      </c>
      <c r="I94" s="1" t="s">
        <v>2557</v>
      </c>
      <c r="J94" s="159">
        <v>1102</v>
      </c>
      <c r="K94" s="1" t="s">
        <v>4945</v>
      </c>
      <c r="L94" s="1" t="s">
        <v>4491</v>
      </c>
      <c r="M94" s="161">
        <v>60000</v>
      </c>
      <c r="U94" s="59"/>
      <c r="V94" s="59"/>
      <c r="AY94" s="160">
        <v>26677</v>
      </c>
      <c r="AZ94" s="160">
        <v>38785</v>
      </c>
    </row>
    <row r="95" spans="1:52">
      <c r="A95" s="1">
        <v>1094</v>
      </c>
      <c r="B95" s="1" t="s">
        <v>2434</v>
      </c>
      <c r="C95" s="1" t="s">
        <v>2864</v>
      </c>
      <c r="D95" s="1" t="s">
        <v>4537</v>
      </c>
      <c r="E95" s="1" t="s">
        <v>4944</v>
      </c>
      <c r="F95" s="1" t="s">
        <v>4711</v>
      </c>
      <c r="G95" s="1" t="s">
        <v>4943</v>
      </c>
      <c r="H95" s="1" t="s">
        <v>2751</v>
      </c>
      <c r="I95" s="1" t="s">
        <v>2557</v>
      </c>
      <c r="J95" s="159" t="s">
        <v>4942</v>
      </c>
      <c r="K95" s="1" t="s">
        <v>4941</v>
      </c>
      <c r="L95" s="1" t="s">
        <v>4498</v>
      </c>
      <c r="M95" s="161">
        <v>61000</v>
      </c>
      <c r="U95" s="59"/>
      <c r="V95" s="59"/>
      <c r="AY95" s="160">
        <v>26792</v>
      </c>
      <c r="AZ95" s="160">
        <v>39441</v>
      </c>
    </row>
    <row r="96" spans="1:52">
      <c r="A96" s="1">
        <v>1095</v>
      </c>
      <c r="B96" s="1" t="s">
        <v>4134</v>
      </c>
      <c r="C96" s="1" t="s">
        <v>1423</v>
      </c>
      <c r="D96" s="1" t="s">
        <v>4671</v>
      </c>
      <c r="E96" s="1" t="s">
        <v>4940</v>
      </c>
      <c r="F96" s="1" t="s">
        <v>4745</v>
      </c>
      <c r="G96" s="1" t="s">
        <v>4939</v>
      </c>
      <c r="H96" s="1" t="s">
        <v>4580</v>
      </c>
      <c r="I96" s="1" t="s">
        <v>2557</v>
      </c>
      <c r="J96" s="159">
        <v>1090</v>
      </c>
      <c r="K96" s="1" t="s">
        <v>4938</v>
      </c>
      <c r="L96" s="1" t="s">
        <v>4741</v>
      </c>
      <c r="M96" s="161">
        <v>28500</v>
      </c>
      <c r="U96" s="59"/>
      <c r="V96" s="59"/>
      <c r="AY96" s="160">
        <v>26957</v>
      </c>
      <c r="AZ96" s="160">
        <v>39900</v>
      </c>
    </row>
    <row r="97" spans="1:52">
      <c r="A97" s="1">
        <v>1096</v>
      </c>
      <c r="B97" s="1" t="s">
        <v>155</v>
      </c>
      <c r="C97" s="1" t="s">
        <v>2769</v>
      </c>
      <c r="D97" s="1" t="s">
        <v>4497</v>
      </c>
      <c r="E97" s="1" t="s">
        <v>4937</v>
      </c>
      <c r="F97" s="1" t="s">
        <v>4648</v>
      </c>
      <c r="G97" s="1" t="s">
        <v>4936</v>
      </c>
      <c r="H97" s="1" t="s">
        <v>2751</v>
      </c>
      <c r="I97" s="1" t="s">
        <v>2557</v>
      </c>
      <c r="J97" s="159">
        <v>1060</v>
      </c>
      <c r="K97" s="1" t="s">
        <v>4935</v>
      </c>
      <c r="L97" s="1" t="s">
        <v>4644</v>
      </c>
      <c r="M97" s="161">
        <v>40500</v>
      </c>
      <c r="U97" s="59"/>
      <c r="V97" s="59"/>
      <c r="AY97" s="160">
        <v>26984</v>
      </c>
      <c r="AZ97" s="160">
        <v>38728</v>
      </c>
    </row>
    <row r="98" spans="1:52">
      <c r="A98" s="1">
        <v>1097</v>
      </c>
      <c r="B98" s="1" t="s">
        <v>994</v>
      </c>
      <c r="C98" s="1" t="s">
        <v>238</v>
      </c>
      <c r="D98" s="1" t="s">
        <v>4525</v>
      </c>
      <c r="E98" s="1" t="s">
        <v>4934</v>
      </c>
      <c r="F98" s="1" t="s">
        <v>4502</v>
      </c>
      <c r="G98" s="1" t="s">
        <v>4933</v>
      </c>
      <c r="H98" s="1" t="s">
        <v>333</v>
      </c>
      <c r="I98" s="1" t="s">
        <v>2557</v>
      </c>
      <c r="J98" s="159">
        <v>1101</v>
      </c>
      <c r="K98" s="1" t="s">
        <v>4932</v>
      </c>
      <c r="L98" s="1" t="s">
        <v>4498</v>
      </c>
      <c r="M98" s="161">
        <v>33000</v>
      </c>
      <c r="U98" s="59"/>
      <c r="V98" s="59"/>
      <c r="AY98" s="160">
        <v>27025</v>
      </c>
      <c r="AZ98" s="160">
        <v>39054</v>
      </c>
    </row>
    <row r="99" spans="1:52">
      <c r="A99" s="1">
        <v>1098</v>
      </c>
      <c r="B99" s="1" t="s">
        <v>299</v>
      </c>
      <c r="C99" s="1" t="s">
        <v>4139</v>
      </c>
      <c r="D99" s="1" t="s">
        <v>4537</v>
      </c>
      <c r="E99" s="1" t="s">
        <v>4931</v>
      </c>
      <c r="F99" s="1" t="s">
        <v>4745</v>
      </c>
      <c r="G99" s="1" t="s">
        <v>4930</v>
      </c>
      <c r="H99" s="1" t="s">
        <v>2751</v>
      </c>
      <c r="I99" s="1" t="s">
        <v>2557</v>
      </c>
      <c r="J99" s="159">
        <v>1060</v>
      </c>
      <c r="K99" s="1" t="s">
        <v>4499</v>
      </c>
      <c r="L99" s="1" t="s">
        <v>4741</v>
      </c>
      <c r="M99" s="161">
        <v>27800</v>
      </c>
      <c r="U99" s="59"/>
      <c r="V99" s="59"/>
      <c r="AY99" s="160">
        <v>27191</v>
      </c>
      <c r="AZ99" s="160">
        <v>39080</v>
      </c>
    </row>
    <row r="100" spans="1:52">
      <c r="A100" s="1">
        <v>1099</v>
      </c>
      <c r="B100" s="1" t="s">
        <v>48</v>
      </c>
      <c r="C100" s="1" t="s">
        <v>4154</v>
      </c>
      <c r="D100" s="1" t="s">
        <v>4564</v>
      </c>
      <c r="E100" s="1" t="s">
        <v>4929</v>
      </c>
      <c r="F100" s="1" t="s">
        <v>4523</v>
      </c>
      <c r="G100" s="1" t="s">
        <v>4928</v>
      </c>
      <c r="H100" s="1" t="s">
        <v>2751</v>
      </c>
      <c r="I100" s="1" t="s">
        <v>2557</v>
      </c>
      <c r="J100" s="159">
        <v>1060</v>
      </c>
      <c r="K100" s="1" t="s">
        <v>4927</v>
      </c>
      <c r="L100" s="1" t="s">
        <v>4519</v>
      </c>
      <c r="M100" s="161">
        <v>27800</v>
      </c>
      <c r="U100" s="59"/>
      <c r="V100" s="59"/>
      <c r="AY100" s="160">
        <v>27208</v>
      </c>
      <c r="AZ100" s="160">
        <v>39446</v>
      </c>
    </row>
    <row r="101" spans="1:52">
      <c r="A101" s="1">
        <v>1100</v>
      </c>
      <c r="B101" s="1" t="s">
        <v>4150</v>
      </c>
      <c r="C101" s="1" t="s">
        <v>2451</v>
      </c>
      <c r="D101" s="1" t="s">
        <v>4497</v>
      </c>
      <c r="E101" s="1" t="s">
        <v>4926</v>
      </c>
      <c r="F101" s="1" t="s">
        <v>4771</v>
      </c>
      <c r="G101" s="1" t="s">
        <v>4925</v>
      </c>
      <c r="H101" s="1" t="s">
        <v>2751</v>
      </c>
      <c r="I101" s="1" t="s">
        <v>2557</v>
      </c>
      <c r="J101" s="159">
        <v>1060</v>
      </c>
      <c r="K101" s="1" t="s">
        <v>4924</v>
      </c>
      <c r="L101" s="1" t="s">
        <v>4519</v>
      </c>
      <c r="M101" s="161">
        <v>33000</v>
      </c>
      <c r="U101" s="59"/>
      <c r="V101" s="59"/>
      <c r="AY101" s="160">
        <v>27269</v>
      </c>
      <c r="AZ101" s="160">
        <v>39001</v>
      </c>
    </row>
    <row r="102" spans="1:52">
      <c r="A102" s="1">
        <v>1101</v>
      </c>
      <c r="B102" s="1" t="s">
        <v>4120</v>
      </c>
      <c r="C102" s="1" t="s">
        <v>68</v>
      </c>
      <c r="D102" s="1" t="s">
        <v>4569</v>
      </c>
      <c r="E102" s="1" t="s">
        <v>4923</v>
      </c>
      <c r="F102" s="1" t="s">
        <v>4523</v>
      </c>
      <c r="G102" s="1" t="s">
        <v>4922</v>
      </c>
      <c r="H102" s="1" t="s">
        <v>2751</v>
      </c>
      <c r="I102" s="1" t="s">
        <v>2557</v>
      </c>
      <c r="J102" s="159">
        <v>1060</v>
      </c>
      <c r="K102" s="1" t="s">
        <v>4921</v>
      </c>
      <c r="L102" s="1" t="s">
        <v>4519</v>
      </c>
      <c r="M102" s="161">
        <v>33000</v>
      </c>
      <c r="U102" s="59"/>
      <c r="V102" s="59"/>
      <c r="AY102" s="160">
        <v>27305</v>
      </c>
      <c r="AZ102" s="160">
        <v>38870</v>
      </c>
    </row>
    <row r="103" spans="1:52">
      <c r="A103" s="1">
        <v>1102</v>
      </c>
      <c r="B103" s="1" t="s">
        <v>147</v>
      </c>
      <c r="C103" s="1" t="s">
        <v>134</v>
      </c>
      <c r="D103" s="1" t="s">
        <v>4497</v>
      </c>
      <c r="E103" s="1" t="s">
        <v>4777</v>
      </c>
      <c r="F103" s="1" t="s">
        <v>4523</v>
      </c>
      <c r="G103" s="1" t="s">
        <v>4920</v>
      </c>
      <c r="H103" s="1" t="s">
        <v>4919</v>
      </c>
      <c r="I103" s="1" t="s">
        <v>2557</v>
      </c>
      <c r="J103" s="159">
        <v>1301</v>
      </c>
      <c r="K103" s="1" t="s">
        <v>4917</v>
      </c>
      <c r="L103" s="1" t="s">
        <v>4519</v>
      </c>
      <c r="M103" s="161">
        <v>40500</v>
      </c>
      <c r="U103" s="59"/>
      <c r="V103" s="59"/>
      <c r="AY103" s="160">
        <v>27312</v>
      </c>
      <c r="AZ103" s="160">
        <v>38760</v>
      </c>
    </row>
    <row r="104" spans="1:52">
      <c r="A104" s="1">
        <v>1103</v>
      </c>
      <c r="B104" s="1" t="s">
        <v>83</v>
      </c>
      <c r="C104" s="1" t="s">
        <v>4142</v>
      </c>
      <c r="D104" s="1" t="s">
        <v>4720</v>
      </c>
      <c r="E104" s="1" t="s">
        <v>4916</v>
      </c>
      <c r="F104" s="1" t="s">
        <v>4495</v>
      </c>
      <c r="G104" s="1" t="s">
        <v>4915</v>
      </c>
      <c r="H104" s="1" t="s">
        <v>333</v>
      </c>
      <c r="I104" s="1" t="s">
        <v>2557</v>
      </c>
      <c r="J104" s="159" t="s">
        <v>4914</v>
      </c>
      <c r="K104" s="1" t="s">
        <v>4913</v>
      </c>
      <c r="L104" s="1" t="s">
        <v>4491</v>
      </c>
      <c r="M104" s="161">
        <v>35000</v>
      </c>
      <c r="U104" s="59"/>
      <c r="V104" s="59"/>
      <c r="AY104" s="160">
        <v>27423</v>
      </c>
      <c r="AZ104" s="160">
        <v>38825</v>
      </c>
    </row>
    <row r="105" spans="1:52">
      <c r="A105" s="1">
        <v>1104</v>
      </c>
      <c r="B105" s="1" t="s">
        <v>53</v>
      </c>
      <c r="C105" s="1" t="s">
        <v>2496</v>
      </c>
      <c r="D105" s="1" t="s">
        <v>4825</v>
      </c>
      <c r="E105" s="1" t="s">
        <v>4912</v>
      </c>
      <c r="F105" s="1" t="s">
        <v>4502</v>
      </c>
      <c r="G105" s="1" t="s">
        <v>4834</v>
      </c>
      <c r="H105" s="1" t="s">
        <v>333</v>
      </c>
      <c r="I105" s="1" t="s">
        <v>2557</v>
      </c>
      <c r="J105" s="159">
        <v>1103</v>
      </c>
      <c r="K105" s="1" t="s">
        <v>4911</v>
      </c>
      <c r="L105" s="1" t="s">
        <v>4498</v>
      </c>
      <c r="M105" s="161">
        <v>40500</v>
      </c>
      <c r="U105" s="59"/>
      <c r="V105" s="59"/>
      <c r="AY105" s="160">
        <v>27478</v>
      </c>
      <c r="AZ105" s="160">
        <v>40084</v>
      </c>
    </row>
    <row r="106" spans="1:52">
      <c r="A106" s="1">
        <v>1105</v>
      </c>
      <c r="B106" s="1" t="s">
        <v>74</v>
      </c>
      <c r="C106" s="1" t="s">
        <v>3975</v>
      </c>
      <c r="D106" s="1" t="s">
        <v>4720</v>
      </c>
      <c r="E106" s="1" t="s">
        <v>4910</v>
      </c>
      <c r="F106" s="1" t="s">
        <v>4745</v>
      </c>
      <c r="G106" s="1" t="s">
        <v>4909</v>
      </c>
      <c r="H106" s="1" t="s">
        <v>2605</v>
      </c>
      <c r="I106" s="1" t="s">
        <v>2557</v>
      </c>
      <c r="J106" s="159">
        <v>1002</v>
      </c>
      <c r="K106" s="1" t="s">
        <v>4908</v>
      </c>
      <c r="L106" s="1" t="s">
        <v>4741</v>
      </c>
      <c r="M106" s="161">
        <v>33000</v>
      </c>
      <c r="U106" s="59"/>
      <c r="V106" s="59"/>
      <c r="AY106" s="160">
        <v>27623</v>
      </c>
      <c r="AZ106" s="160">
        <v>38720</v>
      </c>
    </row>
    <row r="107" spans="1:52">
      <c r="A107" s="1">
        <v>1106</v>
      </c>
      <c r="B107" s="1" t="s">
        <v>395</v>
      </c>
      <c r="C107" s="1" t="s">
        <v>1277</v>
      </c>
      <c r="D107" s="1" t="s">
        <v>4537</v>
      </c>
      <c r="E107" s="1" t="s">
        <v>4907</v>
      </c>
      <c r="F107" s="1" t="s">
        <v>4502</v>
      </c>
      <c r="G107" s="1" t="s">
        <v>4906</v>
      </c>
      <c r="H107" s="1" t="s">
        <v>2602</v>
      </c>
      <c r="I107" s="1" t="s">
        <v>2557</v>
      </c>
      <c r="J107" s="159">
        <v>1095</v>
      </c>
      <c r="K107" s="1" t="s">
        <v>4905</v>
      </c>
      <c r="L107" s="1" t="s">
        <v>4498</v>
      </c>
      <c r="M107" s="161">
        <v>46000</v>
      </c>
      <c r="U107" s="59"/>
      <c r="V107" s="59"/>
      <c r="AY107" s="160">
        <v>27736</v>
      </c>
      <c r="AZ107" s="160">
        <v>40377</v>
      </c>
    </row>
    <row r="108" spans="1:52">
      <c r="A108" s="1">
        <v>1107</v>
      </c>
      <c r="B108" s="1" t="s">
        <v>2953</v>
      </c>
      <c r="C108" s="1" t="s">
        <v>87</v>
      </c>
      <c r="D108" s="1" t="s">
        <v>4730</v>
      </c>
      <c r="E108" s="1" t="s">
        <v>4904</v>
      </c>
      <c r="F108" s="1" t="s">
        <v>4502</v>
      </c>
      <c r="G108" s="1" t="s">
        <v>4903</v>
      </c>
      <c r="H108" s="1" t="s">
        <v>2862</v>
      </c>
      <c r="I108" s="1" t="s">
        <v>2557</v>
      </c>
      <c r="J108" s="159">
        <v>1028</v>
      </c>
      <c r="K108" s="1" t="s">
        <v>4902</v>
      </c>
      <c r="L108" s="1" t="s">
        <v>4498</v>
      </c>
      <c r="M108" s="161">
        <v>33000</v>
      </c>
      <c r="U108" s="59"/>
      <c r="V108" s="59"/>
      <c r="AY108" s="160">
        <v>27759</v>
      </c>
      <c r="AZ108" s="160">
        <v>40047</v>
      </c>
    </row>
    <row r="109" spans="1:52">
      <c r="A109" s="1">
        <v>1108</v>
      </c>
      <c r="B109" s="1" t="s">
        <v>3642</v>
      </c>
      <c r="C109" s="1" t="s">
        <v>242</v>
      </c>
      <c r="D109" s="1" t="s">
        <v>4497</v>
      </c>
      <c r="E109" s="1" t="s">
        <v>4901</v>
      </c>
      <c r="F109" s="1" t="s">
        <v>4502</v>
      </c>
      <c r="G109" s="1" t="s">
        <v>4900</v>
      </c>
      <c r="H109" s="1" t="s">
        <v>4580</v>
      </c>
      <c r="I109" s="1" t="s">
        <v>2557</v>
      </c>
      <c r="J109" s="159">
        <v>1089</v>
      </c>
      <c r="K109" s="1" t="s">
        <v>4899</v>
      </c>
      <c r="L109" s="1" t="s">
        <v>4498</v>
      </c>
      <c r="M109" s="161">
        <v>32000</v>
      </c>
      <c r="U109" s="59"/>
      <c r="V109" s="59"/>
      <c r="AY109" s="160">
        <v>27836</v>
      </c>
      <c r="AZ109" s="160">
        <v>39529</v>
      </c>
    </row>
    <row r="110" spans="1:52">
      <c r="A110" s="1">
        <v>1109</v>
      </c>
      <c r="B110" s="1" t="s">
        <v>42</v>
      </c>
      <c r="C110" s="1" t="s">
        <v>3853</v>
      </c>
      <c r="D110" s="1" t="s">
        <v>4857</v>
      </c>
      <c r="E110" s="1" t="s">
        <v>4898</v>
      </c>
      <c r="F110" s="1" t="s">
        <v>4495</v>
      </c>
      <c r="G110" s="1" t="s">
        <v>4897</v>
      </c>
      <c r="H110" s="1" t="s">
        <v>2646</v>
      </c>
      <c r="I110" s="1" t="s">
        <v>2557</v>
      </c>
      <c r="J110" s="159" t="s">
        <v>4754</v>
      </c>
      <c r="K110" s="1" t="s">
        <v>4896</v>
      </c>
      <c r="L110" s="1" t="s">
        <v>4491</v>
      </c>
      <c r="M110" s="161">
        <v>33000</v>
      </c>
      <c r="U110" s="59"/>
      <c r="V110" s="59"/>
      <c r="AY110" s="160">
        <v>27851</v>
      </c>
      <c r="AZ110" s="160">
        <v>39455</v>
      </c>
    </row>
    <row r="111" spans="1:52">
      <c r="A111" s="1">
        <v>1110</v>
      </c>
      <c r="B111" s="1" t="s">
        <v>48</v>
      </c>
      <c r="C111" s="1" t="s">
        <v>3994</v>
      </c>
      <c r="D111" s="1" t="s">
        <v>4552</v>
      </c>
      <c r="E111" s="1" t="s">
        <v>4895</v>
      </c>
      <c r="F111" s="1" t="s">
        <v>4502</v>
      </c>
      <c r="G111" s="1" t="s">
        <v>4894</v>
      </c>
      <c r="H111" s="1" t="s">
        <v>2608</v>
      </c>
      <c r="I111" s="1" t="s">
        <v>2557</v>
      </c>
      <c r="J111" s="159" t="s">
        <v>4893</v>
      </c>
      <c r="K111" s="1" t="s">
        <v>4892</v>
      </c>
      <c r="L111" s="1" t="s">
        <v>4498</v>
      </c>
      <c r="M111" s="161">
        <v>27800</v>
      </c>
      <c r="U111" s="59"/>
      <c r="V111" s="59"/>
      <c r="AY111" s="160">
        <v>27900</v>
      </c>
      <c r="AZ111" s="160">
        <v>38811</v>
      </c>
    </row>
    <row r="112" spans="1:52">
      <c r="A112" s="1">
        <v>1111</v>
      </c>
      <c r="B112" s="1" t="s">
        <v>3933</v>
      </c>
      <c r="C112" s="1" t="s">
        <v>146</v>
      </c>
      <c r="D112" s="1" t="s">
        <v>4757</v>
      </c>
      <c r="E112" s="1" t="s">
        <v>4891</v>
      </c>
      <c r="F112" s="1" t="s">
        <v>4523</v>
      </c>
      <c r="G112" s="1" t="s">
        <v>4659</v>
      </c>
      <c r="H112" s="1" t="s">
        <v>2751</v>
      </c>
      <c r="I112" s="1" t="s">
        <v>2557</v>
      </c>
      <c r="J112" s="159">
        <v>1060</v>
      </c>
      <c r="K112" s="1" t="s">
        <v>4890</v>
      </c>
      <c r="L112" s="1" t="s">
        <v>4519</v>
      </c>
      <c r="M112" s="161">
        <v>33000</v>
      </c>
      <c r="U112" s="59"/>
      <c r="V112" s="59"/>
      <c r="AY112" s="160">
        <v>27924</v>
      </c>
      <c r="AZ112" s="160">
        <v>39779</v>
      </c>
    </row>
    <row r="113" spans="1:52">
      <c r="A113" s="1">
        <v>1112</v>
      </c>
      <c r="B113" s="1" t="s">
        <v>3869</v>
      </c>
      <c r="C113" s="1" t="s">
        <v>2329</v>
      </c>
      <c r="D113" s="1" t="s">
        <v>4564</v>
      </c>
      <c r="E113" s="1" t="s">
        <v>4889</v>
      </c>
      <c r="F113" s="1" t="s">
        <v>4502</v>
      </c>
      <c r="G113" s="1" t="s">
        <v>4888</v>
      </c>
      <c r="H113" s="1" t="s">
        <v>2636</v>
      </c>
      <c r="I113" s="1" t="s">
        <v>2557</v>
      </c>
      <c r="J113" s="159">
        <v>1030</v>
      </c>
      <c r="K113" s="1" t="s">
        <v>4887</v>
      </c>
      <c r="L113" s="1" t="s">
        <v>4498</v>
      </c>
      <c r="M113" s="161">
        <v>27800</v>
      </c>
      <c r="U113" s="59"/>
      <c r="V113" s="59"/>
      <c r="AY113" s="160">
        <v>28002</v>
      </c>
      <c r="AZ113" s="160">
        <v>38694</v>
      </c>
    </row>
    <row r="114" spans="1:52">
      <c r="A114" s="1">
        <v>1113</v>
      </c>
      <c r="B114" s="1" t="s">
        <v>3958</v>
      </c>
      <c r="C114" s="1" t="s">
        <v>1455</v>
      </c>
      <c r="D114" s="1" t="s">
        <v>4537</v>
      </c>
      <c r="E114" s="1" t="s">
        <v>4886</v>
      </c>
      <c r="F114" s="1" t="s">
        <v>4820</v>
      </c>
      <c r="G114" s="1" t="s">
        <v>4885</v>
      </c>
      <c r="H114" s="1" t="s">
        <v>2605</v>
      </c>
      <c r="I114" s="1" t="s">
        <v>2557</v>
      </c>
      <c r="J114" s="159">
        <v>1002</v>
      </c>
      <c r="K114" s="1" t="s">
        <v>4883</v>
      </c>
      <c r="L114" s="1" t="s">
        <v>4491</v>
      </c>
      <c r="M114" s="161">
        <v>32000</v>
      </c>
      <c r="U114" s="59"/>
      <c r="V114" s="59"/>
      <c r="AY114" s="160">
        <v>28213</v>
      </c>
      <c r="AZ114" s="160">
        <v>38917</v>
      </c>
    </row>
    <row r="115" spans="1:52">
      <c r="A115" s="1">
        <v>1114</v>
      </c>
      <c r="B115" s="1" t="s">
        <v>3435</v>
      </c>
      <c r="C115" s="1" t="s">
        <v>1715</v>
      </c>
      <c r="D115" s="1" t="s">
        <v>4825</v>
      </c>
      <c r="E115" s="1" t="s">
        <v>4882</v>
      </c>
      <c r="F115" s="1" t="s">
        <v>4502</v>
      </c>
      <c r="G115" s="1" t="s">
        <v>4881</v>
      </c>
      <c r="H115" s="1" t="s">
        <v>333</v>
      </c>
      <c r="I115" s="1" t="s">
        <v>2557</v>
      </c>
      <c r="J115" s="159">
        <v>1129</v>
      </c>
      <c r="K115" s="1" t="s">
        <v>4828</v>
      </c>
      <c r="L115" s="1" t="s">
        <v>4498</v>
      </c>
      <c r="M115" s="161">
        <v>35000</v>
      </c>
      <c r="U115" s="59"/>
      <c r="V115" s="59"/>
      <c r="AY115" s="160">
        <v>28449</v>
      </c>
      <c r="AZ115" s="160">
        <v>38828</v>
      </c>
    </row>
    <row r="116" spans="1:52">
      <c r="A116" s="1">
        <v>1115</v>
      </c>
      <c r="B116" s="1" t="s">
        <v>989</v>
      </c>
      <c r="C116" s="1" t="s">
        <v>1667</v>
      </c>
      <c r="D116" s="1" t="s">
        <v>4569</v>
      </c>
      <c r="E116" s="1" t="s">
        <v>4879</v>
      </c>
      <c r="F116" s="1" t="s">
        <v>4523</v>
      </c>
      <c r="G116" s="1" t="s">
        <v>4878</v>
      </c>
      <c r="H116" s="1" t="s">
        <v>2751</v>
      </c>
      <c r="I116" s="1" t="s">
        <v>2557</v>
      </c>
      <c r="J116" s="159">
        <v>1060</v>
      </c>
      <c r="K116" s="1" t="s">
        <v>4877</v>
      </c>
      <c r="L116" s="1" t="s">
        <v>4519</v>
      </c>
      <c r="M116" s="161">
        <v>33000</v>
      </c>
      <c r="U116" s="59"/>
      <c r="V116" s="59"/>
      <c r="AY116" s="160">
        <v>28452</v>
      </c>
      <c r="AZ116" s="160">
        <v>39560</v>
      </c>
    </row>
    <row r="117" spans="1:52">
      <c r="A117" s="1">
        <v>1116</v>
      </c>
      <c r="B117" s="1" t="s">
        <v>1575</v>
      </c>
      <c r="C117" s="1" t="s">
        <v>3884</v>
      </c>
      <c r="D117" s="1" t="s">
        <v>4508</v>
      </c>
      <c r="E117" s="1" t="s">
        <v>4876</v>
      </c>
      <c r="F117" s="1" t="s">
        <v>4502</v>
      </c>
      <c r="G117" s="1" t="s">
        <v>4875</v>
      </c>
      <c r="H117" s="1" t="s">
        <v>333</v>
      </c>
      <c r="I117" s="1" t="s">
        <v>2557</v>
      </c>
      <c r="J117" s="159" t="s">
        <v>4874</v>
      </c>
      <c r="K117" s="1" t="s">
        <v>4873</v>
      </c>
      <c r="L117" s="1" t="s">
        <v>4498</v>
      </c>
      <c r="M117" s="161">
        <v>40500</v>
      </c>
      <c r="U117" s="59"/>
      <c r="V117" s="59"/>
      <c r="AY117" s="160">
        <v>28480</v>
      </c>
      <c r="AZ117" s="160">
        <v>38679</v>
      </c>
    </row>
    <row r="118" spans="1:52">
      <c r="A118" s="1">
        <v>1117</v>
      </c>
      <c r="B118" s="1" t="s">
        <v>1199</v>
      </c>
      <c r="C118" s="1" t="s">
        <v>4051</v>
      </c>
      <c r="E118" s="1" t="s">
        <v>5114</v>
      </c>
      <c r="F118" s="1" t="s">
        <v>4502</v>
      </c>
      <c r="G118" s="1" t="s">
        <v>5113</v>
      </c>
      <c r="H118" s="1" t="s">
        <v>4580</v>
      </c>
      <c r="I118" s="1" t="s">
        <v>2557</v>
      </c>
      <c r="J118" s="159">
        <v>1089</v>
      </c>
      <c r="K118" s="1" t="s">
        <v>5112</v>
      </c>
      <c r="L118" s="1" t="s">
        <v>4498</v>
      </c>
      <c r="M118" s="161">
        <v>40500</v>
      </c>
      <c r="U118" s="59"/>
      <c r="V118" s="59"/>
      <c r="AY118" s="160">
        <v>28492</v>
      </c>
      <c r="AZ118" s="160">
        <v>38880</v>
      </c>
    </row>
    <row r="119" spans="1:52">
      <c r="A119" s="1">
        <v>1118</v>
      </c>
      <c r="B119" s="1" t="s">
        <v>160</v>
      </c>
      <c r="C119" s="1" t="s">
        <v>3962</v>
      </c>
      <c r="D119" s="1" t="s">
        <v>4720</v>
      </c>
      <c r="E119" s="1" t="s">
        <v>4869</v>
      </c>
      <c r="F119" s="1" t="s">
        <v>4502</v>
      </c>
      <c r="G119" s="1" t="s">
        <v>4722</v>
      </c>
      <c r="H119" s="1" t="s">
        <v>333</v>
      </c>
      <c r="I119" s="1" t="s">
        <v>2557</v>
      </c>
      <c r="J119" s="159" t="s">
        <v>4868</v>
      </c>
      <c r="K119" s="1" t="s">
        <v>4867</v>
      </c>
      <c r="L119" s="1" t="s">
        <v>4498</v>
      </c>
      <c r="M119" s="161">
        <v>27800</v>
      </c>
      <c r="U119" s="59"/>
      <c r="V119" s="59"/>
      <c r="AY119" s="160">
        <v>30617</v>
      </c>
      <c r="AZ119" s="160">
        <v>40362</v>
      </c>
    </row>
    <row r="120" spans="1:52">
      <c r="A120" s="1">
        <v>1119</v>
      </c>
      <c r="B120" s="1" t="s">
        <v>1062</v>
      </c>
      <c r="C120" s="1" t="s">
        <v>2343</v>
      </c>
      <c r="E120" s="1" t="s">
        <v>4760</v>
      </c>
      <c r="F120" s="1" t="s">
        <v>4502</v>
      </c>
      <c r="G120" s="1" t="s">
        <v>4759</v>
      </c>
      <c r="H120" s="1" t="s">
        <v>2862</v>
      </c>
      <c r="I120" s="1" t="s">
        <v>2557</v>
      </c>
      <c r="J120" s="159">
        <v>1028</v>
      </c>
      <c r="K120" s="1" t="s">
        <v>4758</v>
      </c>
      <c r="L120" s="1" t="s">
        <v>4498</v>
      </c>
      <c r="M120" s="161">
        <v>40500</v>
      </c>
      <c r="U120" s="59"/>
      <c r="V120" s="59"/>
      <c r="AY120" s="160">
        <v>28618</v>
      </c>
      <c r="AZ120" s="160">
        <v>39731</v>
      </c>
    </row>
    <row r="121" spans="1:52">
      <c r="A121" s="1">
        <v>1120</v>
      </c>
      <c r="B121" s="1" t="s">
        <v>2968</v>
      </c>
      <c r="C121" s="1" t="s">
        <v>3936</v>
      </c>
      <c r="E121" s="1" t="s">
        <v>4862</v>
      </c>
      <c r="F121" s="1" t="s">
        <v>4495</v>
      </c>
      <c r="G121" s="1" t="s">
        <v>4861</v>
      </c>
      <c r="H121" s="1" t="s">
        <v>2602</v>
      </c>
      <c r="I121" s="1" t="s">
        <v>2557</v>
      </c>
      <c r="J121" s="159">
        <v>1095</v>
      </c>
      <c r="K121" s="1" t="s">
        <v>4860</v>
      </c>
      <c r="L121" s="1" t="s">
        <v>4491</v>
      </c>
      <c r="M121" s="161">
        <v>35000</v>
      </c>
      <c r="U121" s="59"/>
      <c r="V121" s="59"/>
      <c r="AY121" s="160">
        <v>22925</v>
      </c>
      <c r="AZ121" s="160">
        <v>40361</v>
      </c>
    </row>
    <row r="122" spans="1:52">
      <c r="A122" s="1">
        <v>1121</v>
      </c>
      <c r="B122" s="1" t="s">
        <v>2109</v>
      </c>
      <c r="C122" s="1" t="s">
        <v>1356</v>
      </c>
      <c r="E122" s="1" t="s">
        <v>4859</v>
      </c>
      <c r="F122" s="1" t="s">
        <v>4648</v>
      </c>
      <c r="G122" s="1" t="s">
        <v>4651</v>
      </c>
      <c r="H122" s="1" t="s">
        <v>333</v>
      </c>
      <c r="I122" s="1" t="s">
        <v>2557</v>
      </c>
      <c r="J122" s="159">
        <v>1115</v>
      </c>
      <c r="K122" s="1" t="s">
        <v>4650</v>
      </c>
      <c r="L122" s="1" t="s">
        <v>4644</v>
      </c>
      <c r="M122" s="161">
        <v>33000</v>
      </c>
      <c r="U122" s="59"/>
      <c r="V122" s="59"/>
      <c r="AY122" s="160">
        <v>28773</v>
      </c>
      <c r="AZ122" s="160">
        <v>40141</v>
      </c>
    </row>
    <row r="123" spans="1:52">
      <c r="A123" s="1">
        <v>1122</v>
      </c>
      <c r="B123" s="1" t="s">
        <v>450</v>
      </c>
      <c r="C123" s="1" t="s">
        <v>1378</v>
      </c>
      <c r="D123" s="1" t="s">
        <v>4537</v>
      </c>
      <c r="E123" s="1" t="s">
        <v>4858</v>
      </c>
      <c r="F123" s="1" t="s">
        <v>4745</v>
      </c>
      <c r="G123" s="1" t="s">
        <v>4787</v>
      </c>
      <c r="H123" s="1" t="s">
        <v>4580</v>
      </c>
      <c r="I123" s="1" t="s">
        <v>2557</v>
      </c>
      <c r="J123" s="159">
        <v>1089</v>
      </c>
      <c r="K123" s="1" t="s">
        <v>4785</v>
      </c>
      <c r="L123" s="1" t="s">
        <v>4741</v>
      </c>
      <c r="M123" s="161">
        <v>32000</v>
      </c>
      <c r="U123" s="59"/>
      <c r="V123" s="59"/>
      <c r="AY123" s="160">
        <v>28776</v>
      </c>
      <c r="AZ123" s="160">
        <v>39867</v>
      </c>
    </row>
    <row r="124" spans="1:52">
      <c r="A124" s="1">
        <v>1123</v>
      </c>
      <c r="B124" s="1" t="s">
        <v>1303</v>
      </c>
      <c r="C124" s="1" t="s">
        <v>4075</v>
      </c>
      <c r="D124" s="1" t="s">
        <v>4857</v>
      </c>
      <c r="E124" s="1" t="s">
        <v>4856</v>
      </c>
      <c r="F124" s="1" t="s">
        <v>4502</v>
      </c>
      <c r="G124" s="1" t="s">
        <v>4855</v>
      </c>
      <c r="H124" s="1" t="s">
        <v>333</v>
      </c>
      <c r="I124" s="1" t="s">
        <v>2557</v>
      </c>
      <c r="J124" s="159">
        <v>1103</v>
      </c>
      <c r="K124" s="1" t="s">
        <v>4854</v>
      </c>
      <c r="L124" s="1" t="s">
        <v>4498</v>
      </c>
      <c r="M124" s="161">
        <v>32000</v>
      </c>
      <c r="U124" s="59"/>
      <c r="V124" s="59"/>
      <c r="AY124" s="160">
        <v>28831</v>
      </c>
      <c r="AZ124" s="160">
        <v>38674</v>
      </c>
    </row>
    <row r="125" spans="1:52">
      <c r="A125" s="1">
        <v>1124</v>
      </c>
      <c r="B125" s="1" t="s">
        <v>116</v>
      </c>
      <c r="C125" s="1" t="s">
        <v>4004</v>
      </c>
      <c r="D125" s="1" t="s">
        <v>4569</v>
      </c>
      <c r="E125" s="1" t="s">
        <v>4853</v>
      </c>
      <c r="F125" s="1" t="s">
        <v>4852</v>
      </c>
      <c r="G125" s="1" t="s">
        <v>4851</v>
      </c>
      <c r="H125" s="1" t="s">
        <v>2751</v>
      </c>
      <c r="I125" s="1" t="s">
        <v>2557</v>
      </c>
      <c r="J125" s="159" t="s">
        <v>4850</v>
      </c>
      <c r="K125" s="1" t="s">
        <v>4849</v>
      </c>
      <c r="L125" s="1" t="s">
        <v>4532</v>
      </c>
      <c r="M125" s="161">
        <v>27800</v>
      </c>
      <c r="U125" s="59"/>
      <c r="V125" s="59"/>
      <c r="AY125" s="160">
        <v>28862</v>
      </c>
      <c r="AZ125" s="160">
        <v>39531</v>
      </c>
    </row>
    <row r="126" spans="1:52">
      <c r="A126" s="1">
        <v>1125</v>
      </c>
      <c r="B126" s="1" t="s">
        <v>1362</v>
      </c>
      <c r="C126" s="1" t="s">
        <v>4045</v>
      </c>
      <c r="D126" s="1" t="s">
        <v>4508</v>
      </c>
      <c r="E126" s="1" t="s">
        <v>4848</v>
      </c>
      <c r="F126" s="1" t="s">
        <v>4523</v>
      </c>
      <c r="G126" s="1" t="s">
        <v>4847</v>
      </c>
      <c r="H126" s="1" t="s">
        <v>2751</v>
      </c>
      <c r="I126" s="1" t="s">
        <v>2557</v>
      </c>
      <c r="J126" s="159">
        <v>1060</v>
      </c>
      <c r="K126" s="1" t="s">
        <v>4846</v>
      </c>
      <c r="L126" s="1" t="s">
        <v>4519</v>
      </c>
      <c r="M126" s="161">
        <v>33000</v>
      </c>
      <c r="U126" s="59"/>
      <c r="V126" s="59"/>
      <c r="AY126" s="160">
        <v>28884</v>
      </c>
      <c r="AZ126" s="160">
        <v>40353</v>
      </c>
    </row>
    <row r="127" spans="1:52">
      <c r="A127" s="1">
        <v>1126</v>
      </c>
      <c r="B127" s="1" t="s">
        <v>1613</v>
      </c>
      <c r="C127" s="1" t="s">
        <v>4055</v>
      </c>
      <c r="D127" s="1" t="s">
        <v>4518</v>
      </c>
      <c r="E127" s="1" t="s">
        <v>4845</v>
      </c>
      <c r="F127" s="1" t="s">
        <v>4648</v>
      </c>
      <c r="G127" s="1" t="s">
        <v>4844</v>
      </c>
      <c r="H127" s="1" t="s">
        <v>4580</v>
      </c>
      <c r="I127" s="1" t="s">
        <v>2557</v>
      </c>
      <c r="J127" s="159">
        <v>1089</v>
      </c>
      <c r="K127" s="1" t="s">
        <v>4843</v>
      </c>
      <c r="L127" s="1" t="s">
        <v>4644</v>
      </c>
      <c r="M127" s="161">
        <v>40500</v>
      </c>
      <c r="U127" s="59"/>
      <c r="V127" s="59"/>
      <c r="AY127" s="160">
        <v>28907</v>
      </c>
      <c r="AZ127" s="160">
        <v>39016</v>
      </c>
    </row>
    <row r="128" spans="1:52">
      <c r="A128" s="1">
        <v>1127</v>
      </c>
      <c r="B128" s="1" t="s">
        <v>873</v>
      </c>
      <c r="C128" s="1" t="s">
        <v>3360</v>
      </c>
      <c r="D128" s="1" t="s">
        <v>4569</v>
      </c>
      <c r="E128" s="1" t="s">
        <v>4842</v>
      </c>
      <c r="F128" s="1" t="s">
        <v>4502</v>
      </c>
      <c r="G128" s="1" t="s">
        <v>4841</v>
      </c>
      <c r="H128" s="1" t="s">
        <v>4580</v>
      </c>
      <c r="I128" s="1" t="s">
        <v>2557</v>
      </c>
      <c r="J128" s="159" t="s">
        <v>4840</v>
      </c>
      <c r="K128" s="1" t="s">
        <v>4588</v>
      </c>
      <c r="L128" s="1" t="s">
        <v>4498</v>
      </c>
      <c r="M128" s="161">
        <v>32000</v>
      </c>
      <c r="U128" s="59"/>
      <c r="V128" s="59"/>
      <c r="AY128" s="160">
        <v>29083</v>
      </c>
      <c r="AZ128" s="160">
        <v>39370</v>
      </c>
    </row>
    <row r="129" spans="1:52">
      <c r="A129" s="1">
        <v>1128</v>
      </c>
      <c r="B129" s="1" t="s">
        <v>1238</v>
      </c>
      <c r="C129" s="1" t="s">
        <v>3857</v>
      </c>
      <c r="E129" s="1" t="s">
        <v>4839</v>
      </c>
      <c r="F129" s="1" t="s">
        <v>4648</v>
      </c>
      <c r="G129" s="1" t="s">
        <v>4838</v>
      </c>
      <c r="H129" s="1" t="s">
        <v>2608</v>
      </c>
      <c r="I129" s="1" t="s">
        <v>2557</v>
      </c>
      <c r="J129" s="159">
        <v>1040</v>
      </c>
      <c r="K129" s="1" t="s">
        <v>4836</v>
      </c>
      <c r="L129" s="1" t="s">
        <v>4644</v>
      </c>
      <c r="M129" s="161">
        <v>32000</v>
      </c>
      <c r="U129" s="59"/>
      <c r="V129" s="59"/>
      <c r="AY129" s="160">
        <v>29128</v>
      </c>
      <c r="AZ129" s="160">
        <v>40007</v>
      </c>
    </row>
    <row r="130" spans="1:52">
      <c r="A130" s="1">
        <v>1129</v>
      </c>
      <c r="B130" s="1" t="s">
        <v>4041</v>
      </c>
      <c r="C130" s="1" t="s">
        <v>1642</v>
      </c>
      <c r="D130" s="1" t="s">
        <v>4497</v>
      </c>
      <c r="E130" s="1" t="s">
        <v>4835</v>
      </c>
      <c r="F130" s="1" t="s">
        <v>4502</v>
      </c>
      <c r="G130" s="1" t="s">
        <v>4834</v>
      </c>
      <c r="H130" s="1" t="s">
        <v>333</v>
      </c>
      <c r="I130" s="1" t="s">
        <v>2557</v>
      </c>
      <c r="J130" s="159">
        <v>1103</v>
      </c>
      <c r="K130" s="1" t="s">
        <v>4833</v>
      </c>
      <c r="L130" s="1" t="s">
        <v>4498</v>
      </c>
      <c r="M130" s="161">
        <v>33000</v>
      </c>
      <c r="U130" s="59"/>
      <c r="V130" s="59"/>
      <c r="AY130" s="160">
        <v>29140</v>
      </c>
      <c r="AZ130" s="160">
        <v>39915</v>
      </c>
    </row>
    <row r="131" spans="1:52">
      <c r="A131" s="1">
        <v>1130</v>
      </c>
      <c r="B131" s="1" t="s">
        <v>489</v>
      </c>
      <c r="C131" s="1" t="s">
        <v>1538</v>
      </c>
      <c r="D131" s="1" t="s">
        <v>4508</v>
      </c>
      <c r="E131" s="1" t="s">
        <v>4809</v>
      </c>
      <c r="F131" s="1" t="s">
        <v>4502</v>
      </c>
      <c r="G131" s="1" t="s">
        <v>4576</v>
      </c>
      <c r="H131" s="1" t="s">
        <v>2751</v>
      </c>
      <c r="I131" s="1" t="s">
        <v>2557</v>
      </c>
      <c r="J131" s="159" t="s">
        <v>4575</v>
      </c>
      <c r="K131" s="1" t="s">
        <v>4499</v>
      </c>
      <c r="L131" s="1" t="s">
        <v>4498</v>
      </c>
      <c r="M131" s="161">
        <v>33000</v>
      </c>
      <c r="U131" s="59"/>
      <c r="V131" s="59"/>
      <c r="AY131" s="160">
        <v>29207</v>
      </c>
      <c r="AZ131" s="160">
        <v>38922</v>
      </c>
    </row>
    <row r="132" spans="1:52">
      <c r="A132" s="1">
        <v>1131</v>
      </c>
      <c r="B132" s="1" t="s">
        <v>2305</v>
      </c>
      <c r="C132" s="1" t="s">
        <v>4024</v>
      </c>
      <c r="E132" s="1" t="s">
        <v>4541</v>
      </c>
      <c r="F132" s="1" t="s">
        <v>4495</v>
      </c>
      <c r="G132" s="1" t="s">
        <v>4829</v>
      </c>
      <c r="H132" s="1" t="s">
        <v>2751</v>
      </c>
      <c r="I132" s="1" t="s">
        <v>2557</v>
      </c>
      <c r="J132" s="159">
        <v>1060</v>
      </c>
      <c r="K132" s="1" t="s">
        <v>4828</v>
      </c>
      <c r="L132" s="1" t="s">
        <v>4491</v>
      </c>
      <c r="M132" s="161">
        <v>40500</v>
      </c>
      <c r="U132" s="59"/>
      <c r="V132" s="59"/>
      <c r="AY132" s="160">
        <v>21256</v>
      </c>
      <c r="AZ132" s="160">
        <v>40348</v>
      </c>
    </row>
    <row r="133" spans="1:52">
      <c r="A133" s="1">
        <v>1132</v>
      </c>
      <c r="B133" s="1" t="s">
        <v>254</v>
      </c>
      <c r="C133" s="1" t="s">
        <v>1208</v>
      </c>
      <c r="E133" s="1" t="s">
        <v>4827</v>
      </c>
      <c r="F133" s="1" t="s">
        <v>4502</v>
      </c>
      <c r="G133" s="1" t="s">
        <v>4826</v>
      </c>
      <c r="H133" s="1" t="s">
        <v>333</v>
      </c>
      <c r="I133" s="1" t="s">
        <v>2557</v>
      </c>
      <c r="J133" s="159">
        <v>1101</v>
      </c>
      <c r="K133" s="1" t="s">
        <v>4810</v>
      </c>
      <c r="L133" s="1" t="s">
        <v>4498</v>
      </c>
      <c r="M133" s="161">
        <v>27800</v>
      </c>
      <c r="U133" s="59"/>
      <c r="V133" s="59"/>
      <c r="AY133" s="160">
        <v>29390</v>
      </c>
      <c r="AZ133" s="160">
        <v>39166</v>
      </c>
    </row>
    <row r="134" spans="1:52">
      <c r="A134" s="1">
        <v>1133</v>
      </c>
      <c r="B134" s="1" t="s">
        <v>1229</v>
      </c>
      <c r="C134" s="1" t="s">
        <v>919</v>
      </c>
      <c r="D134" s="1" t="s">
        <v>4825</v>
      </c>
      <c r="E134" s="1" t="s">
        <v>4824</v>
      </c>
      <c r="F134" s="1" t="s">
        <v>4502</v>
      </c>
      <c r="G134" s="1" t="s">
        <v>4823</v>
      </c>
      <c r="H134" s="1" t="s">
        <v>2562</v>
      </c>
      <c r="I134" s="1" t="s">
        <v>2557</v>
      </c>
      <c r="J134" s="159">
        <v>1106</v>
      </c>
      <c r="K134" s="1" t="s">
        <v>4822</v>
      </c>
      <c r="L134" s="1" t="s">
        <v>4498</v>
      </c>
      <c r="M134" s="161">
        <v>32000</v>
      </c>
      <c r="U134" s="59"/>
      <c r="V134" s="59"/>
      <c r="AY134" s="160">
        <v>29404</v>
      </c>
      <c r="AZ134" s="160">
        <v>38799</v>
      </c>
    </row>
    <row r="135" spans="1:52">
      <c r="A135" s="1">
        <v>1134</v>
      </c>
      <c r="B135" s="1" t="s">
        <v>1375</v>
      </c>
      <c r="C135" s="1" t="s">
        <v>1587</v>
      </c>
      <c r="D135" s="1" t="s">
        <v>4569</v>
      </c>
      <c r="E135" s="1" t="s">
        <v>4821</v>
      </c>
      <c r="F135" s="1" t="s">
        <v>4820</v>
      </c>
      <c r="G135" s="1" t="s">
        <v>4819</v>
      </c>
      <c r="H135" s="1" t="s">
        <v>333</v>
      </c>
      <c r="I135" s="1" t="s">
        <v>2557</v>
      </c>
      <c r="J135" s="159">
        <v>1115</v>
      </c>
      <c r="K135" s="1" t="s">
        <v>4545</v>
      </c>
      <c r="L135" s="1" t="s">
        <v>4491</v>
      </c>
      <c r="M135" s="161">
        <v>33000</v>
      </c>
      <c r="U135" s="59"/>
      <c r="V135" s="59"/>
      <c r="AY135" s="160">
        <v>29497</v>
      </c>
      <c r="AZ135" s="160">
        <v>38353</v>
      </c>
    </row>
    <row r="136" spans="1:52">
      <c r="A136" s="1">
        <v>1135</v>
      </c>
      <c r="B136" s="1" t="s">
        <v>1160</v>
      </c>
      <c r="C136" s="1" t="s">
        <v>3849</v>
      </c>
      <c r="D136" s="1" t="s">
        <v>4537</v>
      </c>
      <c r="E136" s="1" t="s">
        <v>4818</v>
      </c>
      <c r="F136" s="1" t="s">
        <v>4502</v>
      </c>
      <c r="G136" s="1" t="s">
        <v>4817</v>
      </c>
      <c r="H136" s="1" t="s">
        <v>2602</v>
      </c>
      <c r="I136" s="1" t="s">
        <v>2557</v>
      </c>
      <c r="J136" s="159">
        <v>1095</v>
      </c>
      <c r="K136" s="1" t="s">
        <v>4816</v>
      </c>
      <c r="L136" s="1" t="s">
        <v>4498</v>
      </c>
      <c r="M136" s="161">
        <v>25000</v>
      </c>
      <c r="U136" s="59"/>
      <c r="V136" s="59"/>
      <c r="AY136" s="160">
        <v>29566</v>
      </c>
      <c r="AZ136" s="160">
        <v>39959</v>
      </c>
    </row>
    <row r="137" spans="1:52">
      <c r="A137" s="1">
        <v>1136</v>
      </c>
      <c r="B137" s="1" t="s">
        <v>254</v>
      </c>
      <c r="C137" s="1" t="s">
        <v>1592</v>
      </c>
      <c r="D137" s="1" t="s">
        <v>4671</v>
      </c>
      <c r="E137" s="1" t="s">
        <v>4815</v>
      </c>
      <c r="F137" s="1" t="s">
        <v>4502</v>
      </c>
      <c r="G137" s="1" t="s">
        <v>4814</v>
      </c>
      <c r="H137" s="1" t="s">
        <v>2602</v>
      </c>
      <c r="I137" s="1" t="s">
        <v>2557</v>
      </c>
      <c r="J137" s="159">
        <v>1095</v>
      </c>
      <c r="K137" s="1" t="s">
        <v>4813</v>
      </c>
      <c r="L137" s="1" t="s">
        <v>4498</v>
      </c>
      <c r="M137" s="161">
        <v>46000</v>
      </c>
      <c r="U137" s="59"/>
      <c r="V137" s="59"/>
      <c r="AY137" s="160">
        <v>29628</v>
      </c>
      <c r="AZ137" s="160">
        <v>38655</v>
      </c>
    </row>
    <row r="138" spans="1:52">
      <c r="A138" s="1">
        <v>1137</v>
      </c>
      <c r="B138" s="1" t="s">
        <v>2271</v>
      </c>
      <c r="C138" s="1" t="s">
        <v>4097</v>
      </c>
      <c r="D138" s="1" t="s">
        <v>4497</v>
      </c>
      <c r="E138" s="1" t="s">
        <v>4812</v>
      </c>
      <c r="F138" s="1" t="s">
        <v>4502</v>
      </c>
      <c r="G138" s="1" t="s">
        <v>4811</v>
      </c>
      <c r="H138" s="1" t="s">
        <v>333</v>
      </c>
      <c r="I138" s="1" t="s">
        <v>2557</v>
      </c>
      <c r="J138" s="159">
        <v>1101</v>
      </c>
      <c r="K138" s="1" t="s">
        <v>4810</v>
      </c>
      <c r="L138" s="1" t="s">
        <v>4498</v>
      </c>
      <c r="M138" s="161">
        <v>40500</v>
      </c>
      <c r="U138" s="59"/>
      <c r="V138" s="59"/>
      <c r="AY138" s="160">
        <v>29770</v>
      </c>
      <c r="AZ138" s="160">
        <v>38719</v>
      </c>
    </row>
    <row r="139" spans="1:52">
      <c r="A139" s="1">
        <v>1138</v>
      </c>
      <c r="B139" s="1" t="s">
        <v>239</v>
      </c>
      <c r="C139" s="1" t="s">
        <v>1224</v>
      </c>
      <c r="E139" s="1" t="s">
        <v>4702</v>
      </c>
      <c r="F139" s="1" t="s">
        <v>4648</v>
      </c>
      <c r="G139" s="1" t="s">
        <v>4701</v>
      </c>
      <c r="H139" s="1" t="s">
        <v>333</v>
      </c>
      <c r="I139" s="1" t="s">
        <v>2557</v>
      </c>
      <c r="J139" s="159">
        <v>1108</v>
      </c>
      <c r="K139" s="1" t="s">
        <v>4700</v>
      </c>
      <c r="L139" s="1" t="s">
        <v>4644</v>
      </c>
      <c r="M139" s="161">
        <v>33000</v>
      </c>
      <c r="U139" s="59"/>
      <c r="V139" s="59"/>
      <c r="AY139" s="160">
        <v>29881</v>
      </c>
      <c r="AZ139" s="160">
        <v>38638</v>
      </c>
    </row>
    <row r="140" spans="1:52">
      <c r="A140" s="1">
        <v>1139</v>
      </c>
      <c r="B140" s="1" t="s">
        <v>1221</v>
      </c>
      <c r="C140" s="1" t="s">
        <v>3930</v>
      </c>
      <c r="D140" s="1" t="s">
        <v>4676</v>
      </c>
      <c r="E140" s="1" t="s">
        <v>4808</v>
      </c>
      <c r="F140" s="1" t="s">
        <v>4502</v>
      </c>
      <c r="G140" s="1" t="s">
        <v>4807</v>
      </c>
      <c r="H140" s="1" t="s">
        <v>2602</v>
      </c>
      <c r="I140" s="1" t="s">
        <v>2557</v>
      </c>
      <c r="J140" s="159">
        <v>1095</v>
      </c>
      <c r="K140" s="1" t="s">
        <v>4806</v>
      </c>
      <c r="L140" s="1" t="s">
        <v>4498</v>
      </c>
      <c r="M140" s="161">
        <v>33000</v>
      </c>
      <c r="U140" s="59"/>
      <c r="V140" s="59"/>
      <c r="AY140" s="160">
        <v>29362</v>
      </c>
      <c r="AZ140" s="160">
        <v>40339</v>
      </c>
    </row>
    <row r="141" spans="1:52">
      <c r="A141" s="1">
        <v>1140</v>
      </c>
      <c r="B141" s="1" t="s">
        <v>745</v>
      </c>
      <c r="C141" s="1" t="s">
        <v>1173</v>
      </c>
      <c r="D141" s="1" t="s">
        <v>4569</v>
      </c>
      <c r="E141" s="1" t="s">
        <v>4805</v>
      </c>
      <c r="F141" s="1" t="s">
        <v>4502</v>
      </c>
      <c r="G141" s="1" t="s">
        <v>4804</v>
      </c>
      <c r="H141" s="1" t="s">
        <v>2602</v>
      </c>
      <c r="I141" s="1" t="s">
        <v>2557</v>
      </c>
      <c r="J141" s="159">
        <v>1095</v>
      </c>
      <c r="K141" s="1" t="s">
        <v>4694</v>
      </c>
      <c r="L141" s="1" t="s">
        <v>4498</v>
      </c>
      <c r="M141" s="161">
        <v>33000</v>
      </c>
      <c r="U141" s="59"/>
      <c r="V141" s="59"/>
      <c r="AY141" s="160">
        <v>29893</v>
      </c>
      <c r="AZ141" s="160">
        <v>39845</v>
      </c>
    </row>
    <row r="142" spans="1:52">
      <c r="A142" s="1">
        <v>1141</v>
      </c>
      <c r="B142" s="1" t="s">
        <v>450</v>
      </c>
      <c r="C142" s="1" t="s">
        <v>2151</v>
      </c>
      <c r="E142" s="1" t="s">
        <v>4803</v>
      </c>
      <c r="F142" s="1" t="s">
        <v>4502</v>
      </c>
      <c r="G142" s="1" t="s">
        <v>1467</v>
      </c>
      <c r="H142" s="1" t="s">
        <v>4802</v>
      </c>
      <c r="I142" s="1" t="s">
        <v>2557</v>
      </c>
      <c r="J142" s="159">
        <v>1038</v>
      </c>
      <c r="K142" s="1" t="s">
        <v>4800</v>
      </c>
      <c r="L142" s="1" t="s">
        <v>4498</v>
      </c>
      <c r="M142" s="161">
        <v>27800</v>
      </c>
      <c r="U142" s="59"/>
      <c r="V142" s="59"/>
      <c r="AY142" s="160">
        <v>29916</v>
      </c>
      <c r="AZ142" s="160">
        <v>39660</v>
      </c>
    </row>
    <row r="143" spans="1:52">
      <c r="A143" s="1">
        <v>1142</v>
      </c>
      <c r="B143" s="1" t="s">
        <v>1204</v>
      </c>
      <c r="C143" s="1" t="s">
        <v>3997</v>
      </c>
      <c r="D143" s="1" t="s">
        <v>4569</v>
      </c>
      <c r="E143" s="1" t="s">
        <v>4799</v>
      </c>
      <c r="F143" s="1" t="s">
        <v>4523</v>
      </c>
      <c r="G143" s="1" t="s">
        <v>4798</v>
      </c>
      <c r="H143" s="1" t="s">
        <v>2751</v>
      </c>
      <c r="I143" s="1" t="s">
        <v>2557</v>
      </c>
      <c r="J143" s="159" t="s">
        <v>4797</v>
      </c>
      <c r="K143" s="1" t="s">
        <v>4796</v>
      </c>
      <c r="L143" s="1" t="s">
        <v>4519</v>
      </c>
      <c r="M143" s="161">
        <v>40500</v>
      </c>
      <c r="U143" s="59"/>
      <c r="V143" s="59"/>
      <c r="AY143" s="160">
        <v>29921</v>
      </c>
      <c r="AZ143" s="160">
        <v>38964</v>
      </c>
    </row>
    <row r="144" spans="1:52">
      <c r="A144" s="1">
        <v>1143</v>
      </c>
      <c r="B144" s="1" t="s">
        <v>873</v>
      </c>
      <c r="C144" s="1" t="s">
        <v>1193</v>
      </c>
      <c r="E144" s="1" t="s">
        <v>4795</v>
      </c>
      <c r="F144" s="1" t="s">
        <v>4648</v>
      </c>
      <c r="G144" s="1" t="s">
        <v>4794</v>
      </c>
      <c r="H144" s="1" t="s">
        <v>333</v>
      </c>
      <c r="I144" s="1" t="s">
        <v>2557</v>
      </c>
      <c r="J144" s="159">
        <v>1103</v>
      </c>
      <c r="K144" s="1" t="s">
        <v>4793</v>
      </c>
      <c r="L144" s="1" t="s">
        <v>4644</v>
      </c>
      <c r="M144" s="161">
        <v>26000</v>
      </c>
      <c r="U144" s="59"/>
      <c r="V144" s="59"/>
      <c r="AY144" s="160">
        <v>29980</v>
      </c>
      <c r="AZ144" s="160">
        <v>39802</v>
      </c>
    </row>
    <row r="145" spans="1:52">
      <c r="A145" s="1">
        <v>1144</v>
      </c>
      <c r="B145" s="1" t="s">
        <v>1199</v>
      </c>
      <c r="C145" s="1" t="s">
        <v>3066</v>
      </c>
      <c r="D145" s="1" t="s">
        <v>22</v>
      </c>
      <c r="E145" s="1" t="s">
        <v>4792</v>
      </c>
      <c r="F145" s="1" t="s">
        <v>4791</v>
      </c>
      <c r="G145" s="1" t="s">
        <v>4790</v>
      </c>
      <c r="H145" s="1" t="s">
        <v>2751</v>
      </c>
      <c r="I145" s="1" t="s">
        <v>2557</v>
      </c>
      <c r="J145" s="159">
        <v>1060</v>
      </c>
      <c r="K145" s="1" t="s">
        <v>4789</v>
      </c>
      <c r="L145" s="1" t="s">
        <v>4519</v>
      </c>
      <c r="M145" s="161">
        <v>38000</v>
      </c>
      <c r="U145" s="59"/>
      <c r="V145" s="59"/>
      <c r="AY145" s="160">
        <v>29984</v>
      </c>
      <c r="AZ145" s="160">
        <v>38814</v>
      </c>
    </row>
    <row r="146" spans="1:52">
      <c r="A146" s="1">
        <v>1145</v>
      </c>
      <c r="B146" s="1" t="s">
        <v>1031</v>
      </c>
      <c r="C146" s="1" t="s">
        <v>2232</v>
      </c>
      <c r="E146" s="1" t="s">
        <v>4788</v>
      </c>
      <c r="F146" s="1" t="s">
        <v>4502</v>
      </c>
      <c r="G146" s="1" t="s">
        <v>4787</v>
      </c>
      <c r="H146" s="1" t="s">
        <v>4580</v>
      </c>
      <c r="I146" s="1" t="s">
        <v>2557</v>
      </c>
      <c r="J146" s="159" t="s">
        <v>4786</v>
      </c>
      <c r="K146" s="1" t="s">
        <v>4785</v>
      </c>
      <c r="L146" s="1" t="s">
        <v>4498</v>
      </c>
      <c r="M146" s="161">
        <v>33000</v>
      </c>
      <c r="U146" s="59"/>
      <c r="V146" s="59"/>
      <c r="AY146" s="160">
        <v>30163</v>
      </c>
      <c r="AZ146" s="160">
        <v>40338</v>
      </c>
    </row>
    <row r="147" spans="1:52">
      <c r="A147" s="1">
        <v>1146</v>
      </c>
      <c r="B147" s="1" t="s">
        <v>1216</v>
      </c>
      <c r="C147" s="1" t="s">
        <v>4028</v>
      </c>
      <c r="D147" s="1" t="s">
        <v>4525</v>
      </c>
      <c r="E147" s="1" t="s">
        <v>4784</v>
      </c>
      <c r="F147" s="1" t="s">
        <v>4502</v>
      </c>
      <c r="G147" s="1" t="s">
        <v>4783</v>
      </c>
      <c r="H147" s="1" t="s">
        <v>333</v>
      </c>
      <c r="I147" s="1" t="s">
        <v>2557</v>
      </c>
      <c r="J147" s="159">
        <v>1115</v>
      </c>
      <c r="K147" s="1" t="s">
        <v>4545</v>
      </c>
      <c r="L147" s="1" t="s">
        <v>4498</v>
      </c>
      <c r="M147" s="161">
        <v>33000</v>
      </c>
      <c r="U147" s="59"/>
      <c r="V147" s="59"/>
      <c r="AY147" s="160">
        <v>30200</v>
      </c>
      <c r="AZ147" s="160">
        <v>38488</v>
      </c>
    </row>
    <row r="148" spans="1:52">
      <c r="A148" s="1">
        <v>1147</v>
      </c>
      <c r="B148" s="1" t="s">
        <v>1150</v>
      </c>
      <c r="C148" s="1" t="s">
        <v>2120</v>
      </c>
      <c r="D148" s="1" t="s">
        <v>4713</v>
      </c>
      <c r="E148" s="1" t="s">
        <v>4712</v>
      </c>
      <c r="F148" s="1" t="s">
        <v>4711</v>
      </c>
      <c r="G148" s="1" t="s">
        <v>4710</v>
      </c>
      <c r="H148" s="1" t="s">
        <v>333</v>
      </c>
      <c r="I148" s="1" t="s">
        <v>2557</v>
      </c>
      <c r="J148" s="159">
        <v>1103</v>
      </c>
      <c r="K148" s="1" t="s">
        <v>4709</v>
      </c>
      <c r="L148" s="1" t="s">
        <v>4644</v>
      </c>
      <c r="M148" s="161">
        <v>55000</v>
      </c>
      <c r="U148" s="59"/>
      <c r="V148" s="59"/>
      <c r="AY148" s="160">
        <v>30533</v>
      </c>
      <c r="AZ148" s="160">
        <v>39984</v>
      </c>
    </row>
    <row r="149" spans="1:52">
      <c r="A149" s="1">
        <v>1148</v>
      </c>
      <c r="B149" s="1" t="s">
        <v>3888</v>
      </c>
      <c r="C149" s="1" t="s">
        <v>1154</v>
      </c>
      <c r="D149" s="1" t="s">
        <v>4525</v>
      </c>
      <c r="E149" s="1" t="s">
        <v>4780</v>
      </c>
      <c r="F149" s="1" t="s">
        <v>4621</v>
      </c>
      <c r="G149" s="1" t="s">
        <v>4779</v>
      </c>
      <c r="H149" s="1" t="s">
        <v>2751</v>
      </c>
      <c r="I149" s="1" t="s">
        <v>2557</v>
      </c>
      <c r="J149" s="159">
        <v>1060</v>
      </c>
      <c r="K149" s="1" t="s">
        <v>4778</v>
      </c>
      <c r="L149" s="1" t="s">
        <v>4619</v>
      </c>
      <c r="M149" s="161">
        <v>31000</v>
      </c>
      <c r="U149" s="59"/>
      <c r="V149" s="59"/>
      <c r="AY149" s="160">
        <v>22791</v>
      </c>
      <c r="AZ149" s="160">
        <v>40334</v>
      </c>
    </row>
    <row r="150" spans="1:52">
      <c r="A150" s="1">
        <v>1149</v>
      </c>
      <c r="B150" s="1" t="s">
        <v>314</v>
      </c>
      <c r="C150" s="1" t="s">
        <v>1184</v>
      </c>
      <c r="D150" s="1" t="s">
        <v>4569</v>
      </c>
      <c r="E150" s="1" t="s">
        <v>4777</v>
      </c>
      <c r="F150" s="1" t="s">
        <v>4502</v>
      </c>
      <c r="G150" s="1" t="s">
        <v>4651</v>
      </c>
      <c r="H150" s="1" t="s">
        <v>333</v>
      </c>
      <c r="I150" s="1" t="s">
        <v>2557</v>
      </c>
      <c r="J150" s="159">
        <v>1115</v>
      </c>
      <c r="K150" s="1" t="s">
        <v>4650</v>
      </c>
      <c r="L150" s="1" t="s">
        <v>4498</v>
      </c>
      <c r="M150" s="161">
        <v>40500</v>
      </c>
      <c r="U150" s="59"/>
      <c r="V150" s="59"/>
      <c r="AY150" s="160">
        <v>30588</v>
      </c>
      <c r="AZ150" s="160">
        <v>38937</v>
      </c>
    </row>
    <row r="151" spans="1:52">
      <c r="A151" s="1">
        <v>1150</v>
      </c>
      <c r="B151" s="1" t="s">
        <v>130</v>
      </c>
      <c r="C151" s="1" t="s">
        <v>2203</v>
      </c>
      <c r="D151" s="1" t="s">
        <v>4730</v>
      </c>
      <c r="E151" s="1" t="s">
        <v>4872</v>
      </c>
      <c r="F151" s="1" t="s">
        <v>4502</v>
      </c>
      <c r="G151" s="1" t="s">
        <v>4871</v>
      </c>
      <c r="H151" s="1" t="s">
        <v>2747</v>
      </c>
      <c r="I151" s="1" t="s">
        <v>2557</v>
      </c>
      <c r="J151" s="159">
        <v>1075</v>
      </c>
      <c r="K151" s="1" t="s">
        <v>4870</v>
      </c>
      <c r="L151" s="1" t="s">
        <v>4498</v>
      </c>
      <c r="M151" s="161">
        <v>28500</v>
      </c>
      <c r="U151" s="59"/>
      <c r="V151" s="59"/>
      <c r="AY151" s="160">
        <v>30592</v>
      </c>
      <c r="AZ151" s="160">
        <v>39961</v>
      </c>
    </row>
    <row r="152" spans="1:52">
      <c r="A152" s="1">
        <v>1151</v>
      </c>
      <c r="B152" s="1" t="s">
        <v>1084</v>
      </c>
      <c r="C152" s="1" t="s">
        <v>3861</v>
      </c>
      <c r="D152" s="1" t="s">
        <v>22</v>
      </c>
      <c r="E152" s="1" t="s">
        <v>4772</v>
      </c>
      <c r="F152" s="1" t="s">
        <v>4771</v>
      </c>
      <c r="G152" s="1" t="s">
        <v>4770</v>
      </c>
      <c r="H152" s="1" t="s">
        <v>2751</v>
      </c>
      <c r="I152" s="1" t="s">
        <v>2557</v>
      </c>
      <c r="J152" s="159">
        <v>1060</v>
      </c>
      <c r="K152" s="1" t="s">
        <v>4769</v>
      </c>
      <c r="L152" s="1" t="s">
        <v>4519</v>
      </c>
      <c r="M152" s="161">
        <v>35000</v>
      </c>
      <c r="U152" s="59"/>
      <c r="V152" s="59"/>
      <c r="AY152" s="160">
        <v>31600</v>
      </c>
      <c r="AZ152" s="160">
        <v>40313</v>
      </c>
    </row>
    <row r="153" spans="1:52">
      <c r="A153" s="1">
        <v>1152</v>
      </c>
      <c r="B153" s="1" t="s">
        <v>1199</v>
      </c>
      <c r="C153" s="1" t="s">
        <v>3942</v>
      </c>
      <c r="E153" s="1" t="s">
        <v>4768</v>
      </c>
      <c r="F153" s="1" t="s">
        <v>4502</v>
      </c>
      <c r="G153" s="1" t="s">
        <v>4767</v>
      </c>
      <c r="H153" s="1" t="s">
        <v>333</v>
      </c>
      <c r="I153" s="1" t="s">
        <v>2557</v>
      </c>
      <c r="J153" s="159" t="s">
        <v>4766</v>
      </c>
      <c r="K153" s="1" t="s">
        <v>4765</v>
      </c>
      <c r="L153" s="1" t="s">
        <v>4498</v>
      </c>
      <c r="M153" s="161">
        <v>33000</v>
      </c>
      <c r="U153" s="59"/>
      <c r="V153" s="59"/>
      <c r="AY153" s="160">
        <v>30624</v>
      </c>
      <c r="AZ153" s="160">
        <v>38953</v>
      </c>
    </row>
    <row r="154" spans="1:52">
      <c r="A154" s="1">
        <v>1153</v>
      </c>
      <c r="B154" s="1" t="s">
        <v>53</v>
      </c>
      <c r="C154" s="1" t="s">
        <v>3881</v>
      </c>
      <c r="D154" s="1" t="s">
        <v>4720</v>
      </c>
      <c r="E154" s="1" t="s">
        <v>4764</v>
      </c>
      <c r="F154" s="1" t="s">
        <v>4495</v>
      </c>
      <c r="G154" s="1" t="s">
        <v>4763</v>
      </c>
      <c r="H154" s="1" t="s">
        <v>333</v>
      </c>
      <c r="I154" s="1" t="s">
        <v>2557</v>
      </c>
      <c r="J154" s="159">
        <v>1101</v>
      </c>
      <c r="K154" s="1" t="s">
        <v>4761</v>
      </c>
      <c r="L154" s="1" t="s">
        <v>4491</v>
      </c>
      <c r="M154" s="161">
        <v>28500</v>
      </c>
      <c r="U154" s="59"/>
      <c r="V154" s="59"/>
      <c r="AY154" s="160">
        <v>30647</v>
      </c>
      <c r="AZ154" s="160">
        <v>38914</v>
      </c>
    </row>
    <row r="155" spans="1:52">
      <c r="A155" s="1">
        <v>1154</v>
      </c>
      <c r="B155" s="1" t="s">
        <v>48</v>
      </c>
      <c r="C155" s="1" t="s">
        <v>3969</v>
      </c>
      <c r="E155" s="1" t="s">
        <v>5165</v>
      </c>
      <c r="F155" s="1" t="s">
        <v>4502</v>
      </c>
      <c r="G155" s="1" t="s">
        <v>5164</v>
      </c>
      <c r="H155" s="1" t="s">
        <v>2862</v>
      </c>
      <c r="I155" s="1" t="s">
        <v>2557</v>
      </c>
      <c r="J155" s="159">
        <v>1028</v>
      </c>
      <c r="K155" s="1" t="s">
        <v>5163</v>
      </c>
      <c r="L155" s="1" t="s">
        <v>4498</v>
      </c>
      <c r="M155" s="161">
        <v>40500</v>
      </c>
      <c r="U155" s="59"/>
      <c r="V155" s="59"/>
      <c r="AY155" s="160">
        <v>30681</v>
      </c>
      <c r="AZ155" s="160">
        <v>39351</v>
      </c>
    </row>
    <row r="156" spans="1:52">
      <c r="A156" s="1">
        <v>1155</v>
      </c>
      <c r="B156" s="1" t="s">
        <v>909</v>
      </c>
      <c r="C156" s="1" t="s">
        <v>1164</v>
      </c>
      <c r="D156" s="1" t="s">
        <v>4757</v>
      </c>
      <c r="E156" s="1" t="s">
        <v>4756</v>
      </c>
      <c r="F156" s="1" t="s">
        <v>4502</v>
      </c>
      <c r="G156" s="1" t="s">
        <v>4755</v>
      </c>
      <c r="H156" s="1" t="s">
        <v>2646</v>
      </c>
      <c r="I156" s="1" t="s">
        <v>2557</v>
      </c>
      <c r="J156" s="159" t="s">
        <v>4754</v>
      </c>
      <c r="K156" s="1" t="s">
        <v>4753</v>
      </c>
      <c r="L156" s="1" t="s">
        <v>4498</v>
      </c>
      <c r="M156" s="161">
        <v>40500</v>
      </c>
      <c r="U156" s="59"/>
      <c r="V156" s="59"/>
      <c r="AY156" s="160">
        <v>28746</v>
      </c>
      <c r="AZ156" s="160">
        <v>40308</v>
      </c>
    </row>
    <row r="157" spans="1:52">
      <c r="A157" s="1">
        <v>1156</v>
      </c>
      <c r="B157" s="1" t="s">
        <v>1190</v>
      </c>
      <c r="C157" s="1" t="s">
        <v>4071</v>
      </c>
      <c r="D157" s="1" t="s">
        <v>4569</v>
      </c>
      <c r="E157" s="1" t="s">
        <v>4752</v>
      </c>
      <c r="F157" s="1" t="s">
        <v>4502</v>
      </c>
      <c r="G157" s="1" t="s">
        <v>4751</v>
      </c>
      <c r="H157" s="1" t="s">
        <v>2862</v>
      </c>
      <c r="I157" s="1" t="s">
        <v>2557</v>
      </c>
      <c r="J157" s="159">
        <v>1028</v>
      </c>
      <c r="K157" s="1" t="s">
        <v>4750</v>
      </c>
      <c r="L157" s="1" t="s">
        <v>4498</v>
      </c>
      <c r="M157" s="161">
        <v>27500</v>
      </c>
      <c r="U157" s="59"/>
      <c r="V157" s="59"/>
      <c r="AY157" s="160">
        <v>30851</v>
      </c>
      <c r="AZ157" s="160">
        <v>39541</v>
      </c>
    </row>
    <row r="158" spans="1:52">
      <c r="A158" s="1">
        <v>1157</v>
      </c>
      <c r="B158" s="1" t="s">
        <v>1071</v>
      </c>
      <c r="C158" s="1" t="s">
        <v>1906</v>
      </c>
      <c r="D158" s="1" t="s">
        <v>4671</v>
      </c>
      <c r="E158" s="1" t="s">
        <v>4749</v>
      </c>
      <c r="F158" s="1" t="s">
        <v>4502</v>
      </c>
      <c r="G158" s="1" t="s">
        <v>4748</v>
      </c>
      <c r="H158" s="1" t="s">
        <v>2632</v>
      </c>
      <c r="I158" s="1" t="s">
        <v>2557</v>
      </c>
      <c r="J158" s="159">
        <v>1001</v>
      </c>
      <c r="K158" s="1" t="s">
        <v>4747</v>
      </c>
      <c r="L158" s="1" t="s">
        <v>4498</v>
      </c>
      <c r="M158" s="161">
        <v>46000</v>
      </c>
      <c r="U158" s="59"/>
      <c r="V158" s="59"/>
      <c r="AY158" s="160">
        <v>30861</v>
      </c>
      <c r="AZ158" s="160">
        <v>39156</v>
      </c>
    </row>
    <row r="159" spans="1:52">
      <c r="A159" s="1">
        <v>1158</v>
      </c>
      <c r="B159" s="1" t="s">
        <v>3985</v>
      </c>
      <c r="C159" s="1" t="s">
        <v>1093</v>
      </c>
      <c r="E159" s="1" t="s">
        <v>5105</v>
      </c>
      <c r="F159" s="1" t="s">
        <v>4502</v>
      </c>
      <c r="G159" s="1" t="s">
        <v>5104</v>
      </c>
      <c r="H159" s="1" t="s">
        <v>4580</v>
      </c>
      <c r="I159" s="1" t="s">
        <v>2557</v>
      </c>
      <c r="J159" s="159">
        <v>1089</v>
      </c>
      <c r="K159" s="1" t="s">
        <v>5103</v>
      </c>
      <c r="L159" s="1" t="s">
        <v>4498</v>
      </c>
      <c r="M159" s="161">
        <v>40500</v>
      </c>
      <c r="U159" s="59"/>
      <c r="V159" s="59"/>
      <c r="AY159" s="160">
        <v>30891</v>
      </c>
      <c r="AZ159" s="160">
        <v>38715</v>
      </c>
    </row>
    <row r="160" spans="1:52">
      <c r="A160" s="1">
        <v>1159</v>
      </c>
      <c r="B160" s="1" t="s">
        <v>160</v>
      </c>
      <c r="C160" s="1" t="s">
        <v>4047</v>
      </c>
      <c r="D160" s="1" t="s">
        <v>4508</v>
      </c>
      <c r="E160" s="1" t="s">
        <v>4740</v>
      </c>
      <c r="F160" s="1" t="s">
        <v>4502</v>
      </c>
      <c r="G160" s="1" t="s">
        <v>4739</v>
      </c>
      <c r="H160" s="1" t="s">
        <v>4580</v>
      </c>
      <c r="I160" s="1" t="s">
        <v>2557</v>
      </c>
      <c r="J160" s="159">
        <v>1089</v>
      </c>
      <c r="K160" s="1" t="s">
        <v>4714</v>
      </c>
      <c r="L160" s="1" t="s">
        <v>4498</v>
      </c>
      <c r="M160" s="161">
        <v>27800</v>
      </c>
      <c r="U160" s="59"/>
      <c r="V160" s="59"/>
      <c r="AY160" s="160">
        <v>19353</v>
      </c>
      <c r="AZ160" s="160">
        <v>40296</v>
      </c>
    </row>
    <row r="161" spans="1:52">
      <c r="A161" s="1">
        <v>1160</v>
      </c>
      <c r="B161" s="1" t="s">
        <v>2828</v>
      </c>
      <c r="C161" s="1" t="s">
        <v>1125</v>
      </c>
      <c r="D161" s="1" t="s">
        <v>4730</v>
      </c>
      <c r="E161" s="1" t="s">
        <v>4738</v>
      </c>
      <c r="F161" s="1" t="s">
        <v>4502</v>
      </c>
      <c r="G161" s="1" t="s">
        <v>4737</v>
      </c>
      <c r="H161" s="1" t="s">
        <v>2646</v>
      </c>
      <c r="I161" s="1" t="s">
        <v>2557</v>
      </c>
      <c r="J161" s="159">
        <v>1020</v>
      </c>
      <c r="K161" s="1" t="s">
        <v>4735</v>
      </c>
      <c r="L161" s="1" t="s">
        <v>4498</v>
      </c>
      <c r="M161" s="161">
        <v>40500</v>
      </c>
      <c r="U161" s="59"/>
      <c r="V161" s="59"/>
      <c r="AY161" s="160">
        <v>30982</v>
      </c>
      <c r="AZ161" s="160">
        <v>39843</v>
      </c>
    </row>
    <row r="162" spans="1:52">
      <c r="A162" s="1">
        <v>1161</v>
      </c>
      <c r="B162" s="1" t="s">
        <v>1043</v>
      </c>
      <c r="C162" s="1" t="s">
        <v>4007</v>
      </c>
      <c r="D162" s="1" t="s">
        <v>4569</v>
      </c>
      <c r="E162" s="1" t="s">
        <v>4734</v>
      </c>
      <c r="F162" s="1" t="s">
        <v>4502</v>
      </c>
      <c r="G162" s="1" t="s">
        <v>4733</v>
      </c>
      <c r="H162" s="1" t="s">
        <v>2963</v>
      </c>
      <c r="I162" s="1" t="s">
        <v>2557</v>
      </c>
      <c r="J162" s="159" t="s">
        <v>4732</v>
      </c>
      <c r="K162" s="1" t="s">
        <v>4731</v>
      </c>
      <c r="L162" s="1" t="s">
        <v>4498</v>
      </c>
      <c r="M162" s="161">
        <v>26000</v>
      </c>
      <c r="U162" s="59"/>
      <c r="V162" s="59"/>
      <c r="AY162" s="160">
        <v>31086</v>
      </c>
      <c r="AZ162" s="160">
        <v>39012</v>
      </c>
    </row>
    <row r="163" spans="1:52">
      <c r="A163" s="1">
        <v>1162</v>
      </c>
      <c r="B163" s="1" t="s">
        <v>3950</v>
      </c>
      <c r="C163" s="1" t="s">
        <v>1133</v>
      </c>
      <c r="D163" s="1" t="s">
        <v>4730</v>
      </c>
      <c r="E163" s="1" t="s">
        <v>4729</v>
      </c>
      <c r="F163" s="1" t="s">
        <v>4502</v>
      </c>
      <c r="G163" s="1" t="s">
        <v>4728</v>
      </c>
      <c r="H163" s="1" t="s">
        <v>2562</v>
      </c>
      <c r="I163" s="1" t="s">
        <v>2557</v>
      </c>
      <c r="J163" s="159">
        <v>1106</v>
      </c>
      <c r="K163" s="1" t="s">
        <v>4727</v>
      </c>
      <c r="L163" s="1" t="s">
        <v>4498</v>
      </c>
      <c r="M163" s="161">
        <v>28500</v>
      </c>
      <c r="U163" s="59"/>
      <c r="V163" s="59"/>
      <c r="AY163" s="160">
        <v>31239</v>
      </c>
      <c r="AZ163" s="160">
        <v>39843</v>
      </c>
    </row>
    <row r="164" spans="1:52">
      <c r="A164" s="1">
        <v>1163</v>
      </c>
      <c r="B164" s="1" t="s">
        <v>3926</v>
      </c>
      <c r="C164" s="1" t="s">
        <v>3925</v>
      </c>
      <c r="E164" s="1" t="s">
        <v>4726</v>
      </c>
      <c r="F164" s="1" t="s">
        <v>4648</v>
      </c>
      <c r="G164" s="1" t="s">
        <v>4725</v>
      </c>
      <c r="H164" s="1" t="s">
        <v>4580</v>
      </c>
      <c r="I164" s="1" t="s">
        <v>2557</v>
      </c>
      <c r="J164" s="159">
        <v>1089</v>
      </c>
      <c r="K164" s="1" t="s">
        <v>4724</v>
      </c>
      <c r="L164" s="1" t="s">
        <v>4644</v>
      </c>
      <c r="M164" s="161">
        <v>40500</v>
      </c>
      <c r="U164" s="59"/>
      <c r="V164" s="59"/>
      <c r="AY164" s="160">
        <v>31255</v>
      </c>
      <c r="AZ164" s="160">
        <v>38763</v>
      </c>
    </row>
    <row r="165" spans="1:52">
      <c r="A165" s="1">
        <v>1164</v>
      </c>
      <c r="B165" s="1" t="s">
        <v>2008</v>
      </c>
      <c r="C165" s="1" t="s">
        <v>1066</v>
      </c>
      <c r="E165" s="1" t="s">
        <v>4723</v>
      </c>
      <c r="F165" s="1" t="s">
        <v>4502</v>
      </c>
      <c r="G165" s="1" t="s">
        <v>4722</v>
      </c>
      <c r="H165" s="1" t="s">
        <v>333</v>
      </c>
      <c r="I165" s="1" t="s">
        <v>2557</v>
      </c>
      <c r="J165" s="159">
        <v>1103</v>
      </c>
      <c r="K165" s="1" t="s">
        <v>4721</v>
      </c>
      <c r="L165" s="1" t="s">
        <v>4498</v>
      </c>
      <c r="M165" s="161">
        <v>33000</v>
      </c>
      <c r="U165" s="59"/>
      <c r="V165" s="59"/>
      <c r="AY165" s="160">
        <v>31398</v>
      </c>
      <c r="AZ165" s="160">
        <v>39265</v>
      </c>
    </row>
    <row r="166" spans="1:52">
      <c r="A166" s="1">
        <v>1165</v>
      </c>
      <c r="B166" s="1" t="s">
        <v>1084</v>
      </c>
      <c r="C166" s="1" t="s">
        <v>4036</v>
      </c>
      <c r="D166" s="1" t="s">
        <v>4720</v>
      </c>
      <c r="E166" s="1" t="s">
        <v>4719</v>
      </c>
      <c r="F166" s="1" t="s">
        <v>4502</v>
      </c>
      <c r="G166" s="1" t="s">
        <v>4718</v>
      </c>
      <c r="H166" s="1" t="s">
        <v>2586</v>
      </c>
      <c r="I166" s="1" t="s">
        <v>2557</v>
      </c>
      <c r="J166" s="159">
        <v>1060</v>
      </c>
      <c r="K166" s="1" t="s">
        <v>4717</v>
      </c>
      <c r="L166" s="1" t="s">
        <v>4498</v>
      </c>
      <c r="M166" s="161">
        <v>26000</v>
      </c>
      <c r="U166" s="59"/>
      <c r="V166" s="59"/>
      <c r="AY166" s="160">
        <v>31455</v>
      </c>
      <c r="AZ166" s="160">
        <v>39664</v>
      </c>
    </row>
    <row r="167" spans="1:52">
      <c r="A167" s="1">
        <v>1166</v>
      </c>
      <c r="B167" s="1" t="s">
        <v>331</v>
      </c>
      <c r="C167" s="1" t="s">
        <v>3903</v>
      </c>
      <c r="E167" s="1" t="s">
        <v>5030</v>
      </c>
      <c r="F167" s="1" t="s">
        <v>4502</v>
      </c>
      <c r="G167" s="1" t="s">
        <v>5029</v>
      </c>
      <c r="H167" s="1" t="s">
        <v>2608</v>
      </c>
      <c r="I167" s="1" t="s">
        <v>2557</v>
      </c>
      <c r="J167" s="159">
        <v>1040</v>
      </c>
      <c r="K167" s="1" t="s">
        <v>4700</v>
      </c>
      <c r="L167" s="1" t="s">
        <v>4498</v>
      </c>
      <c r="M167" s="161">
        <v>33000</v>
      </c>
      <c r="U167" s="59"/>
      <c r="V167" s="59"/>
      <c r="AY167" s="160">
        <v>31539</v>
      </c>
      <c r="AZ167" s="160">
        <v>38890</v>
      </c>
    </row>
    <row r="168" spans="1:52">
      <c r="A168" s="1">
        <v>1167</v>
      </c>
      <c r="B168" s="1" t="s">
        <v>239</v>
      </c>
      <c r="C168" s="1" t="s">
        <v>2711</v>
      </c>
      <c r="D168" s="1" t="s">
        <v>4596</v>
      </c>
      <c r="E168" s="1" t="s">
        <v>4776</v>
      </c>
      <c r="F168" s="1" t="s">
        <v>4502</v>
      </c>
      <c r="G168" s="1" t="s">
        <v>4775</v>
      </c>
      <c r="H168" s="1" t="s">
        <v>2963</v>
      </c>
      <c r="I168" s="1" t="s">
        <v>2557</v>
      </c>
      <c r="J168" s="159">
        <v>1085</v>
      </c>
      <c r="K168" s="1" t="s">
        <v>4773</v>
      </c>
      <c r="L168" s="1" t="s">
        <v>4498</v>
      </c>
      <c r="M168" s="161">
        <v>28500</v>
      </c>
      <c r="U168" s="59"/>
      <c r="V168" s="59"/>
      <c r="AY168" s="160">
        <v>24476</v>
      </c>
      <c r="AZ168" s="160">
        <v>40273</v>
      </c>
    </row>
    <row r="169" spans="1:52">
      <c r="A169" s="1">
        <v>1168</v>
      </c>
      <c r="B169" s="1" t="s">
        <v>2124</v>
      </c>
      <c r="C169" s="1" t="s">
        <v>4000</v>
      </c>
      <c r="D169" s="1" t="s">
        <v>4525</v>
      </c>
      <c r="E169" s="1" t="s">
        <v>4708</v>
      </c>
      <c r="F169" s="1" t="s">
        <v>4502</v>
      </c>
      <c r="G169" s="1" t="s">
        <v>4707</v>
      </c>
      <c r="H169" s="1" t="s">
        <v>333</v>
      </c>
      <c r="I169" s="1" t="s">
        <v>2557</v>
      </c>
      <c r="J169" s="159">
        <v>1103</v>
      </c>
      <c r="K169" s="1" t="s">
        <v>4706</v>
      </c>
      <c r="L169" s="1" t="s">
        <v>4498</v>
      </c>
      <c r="M169" s="161">
        <v>32000</v>
      </c>
      <c r="U169" s="59"/>
      <c r="V169" s="59"/>
      <c r="AY169" s="160">
        <v>30557</v>
      </c>
      <c r="AZ169" s="160">
        <v>40238</v>
      </c>
    </row>
    <row r="170" spans="1:52">
      <c r="A170" s="1">
        <v>1169</v>
      </c>
      <c r="B170" s="1" t="s">
        <v>3979</v>
      </c>
      <c r="C170" s="1" t="s">
        <v>3059</v>
      </c>
      <c r="D170" s="1" t="s">
        <v>4508</v>
      </c>
      <c r="E170" s="1" t="s">
        <v>4705</v>
      </c>
      <c r="F170" s="1" t="s">
        <v>4502</v>
      </c>
      <c r="G170" s="1" t="s">
        <v>4704</v>
      </c>
      <c r="H170" s="1" t="s">
        <v>2562</v>
      </c>
      <c r="I170" s="1" t="s">
        <v>2557</v>
      </c>
      <c r="J170" s="159">
        <v>1106</v>
      </c>
      <c r="K170" s="1" t="s">
        <v>4703</v>
      </c>
      <c r="L170" s="1" t="s">
        <v>4498</v>
      </c>
      <c r="M170" s="161">
        <v>27800</v>
      </c>
      <c r="U170" s="59"/>
      <c r="V170" s="59"/>
      <c r="AY170" s="160">
        <v>31659</v>
      </c>
      <c r="AZ170" s="160">
        <v>39430</v>
      </c>
    </row>
    <row r="171" spans="1:52">
      <c r="A171" s="1">
        <v>1170</v>
      </c>
      <c r="B171" s="1" t="s">
        <v>160</v>
      </c>
      <c r="C171" s="1" t="s">
        <v>619</v>
      </c>
      <c r="D171" s="1" t="s">
        <v>4574</v>
      </c>
      <c r="E171" s="1" t="s">
        <v>4573</v>
      </c>
      <c r="F171" s="1" t="s">
        <v>4502</v>
      </c>
      <c r="G171" s="1" t="s">
        <v>4572</v>
      </c>
      <c r="H171" s="1" t="s">
        <v>2595</v>
      </c>
      <c r="I171" s="1" t="s">
        <v>2557</v>
      </c>
      <c r="J171" s="159">
        <v>1075</v>
      </c>
      <c r="K171" s="1" t="s">
        <v>4570</v>
      </c>
      <c r="L171" s="1" t="s">
        <v>4498</v>
      </c>
      <c r="M171" s="161">
        <v>40500</v>
      </c>
      <c r="U171" s="59"/>
      <c r="V171" s="59"/>
      <c r="AY171" s="160">
        <v>31685</v>
      </c>
      <c r="AZ171" s="160">
        <v>38825</v>
      </c>
    </row>
    <row r="172" spans="1:52">
      <c r="A172" s="1">
        <v>1171</v>
      </c>
      <c r="B172" s="1" t="s">
        <v>4019</v>
      </c>
      <c r="C172" s="1" t="s">
        <v>998</v>
      </c>
      <c r="D172" s="1" t="s">
        <v>4671</v>
      </c>
      <c r="E172" s="1" t="s">
        <v>4699</v>
      </c>
      <c r="F172" s="1" t="s">
        <v>4502</v>
      </c>
      <c r="G172" s="1" t="s">
        <v>4698</v>
      </c>
      <c r="H172" s="1" t="s">
        <v>2862</v>
      </c>
      <c r="I172" s="1" t="s">
        <v>2557</v>
      </c>
      <c r="J172" s="159">
        <v>1028</v>
      </c>
      <c r="K172" s="1" t="s">
        <v>4697</v>
      </c>
      <c r="L172" s="1" t="s">
        <v>4498</v>
      </c>
      <c r="M172" s="161">
        <v>27800</v>
      </c>
      <c r="U172" s="59"/>
      <c r="V172" s="59"/>
      <c r="AY172" s="160">
        <v>29883</v>
      </c>
      <c r="AZ172" s="160">
        <v>40230</v>
      </c>
    </row>
    <row r="173" spans="1:52">
      <c r="A173" s="1">
        <v>1172</v>
      </c>
      <c r="B173" s="1" t="s">
        <v>1118</v>
      </c>
      <c r="C173" s="1" t="s">
        <v>3954</v>
      </c>
      <c r="D173" s="1" t="s">
        <v>22</v>
      </c>
      <c r="E173" s="1" t="s">
        <v>4696</v>
      </c>
      <c r="F173" s="1" t="s">
        <v>4502</v>
      </c>
      <c r="G173" s="1" t="s">
        <v>4695</v>
      </c>
      <c r="H173" s="1" t="s">
        <v>2602</v>
      </c>
      <c r="I173" s="1" t="s">
        <v>2557</v>
      </c>
      <c r="J173" s="159">
        <v>1095</v>
      </c>
      <c r="K173" s="1" t="s">
        <v>4694</v>
      </c>
      <c r="L173" s="1" t="s">
        <v>4498</v>
      </c>
      <c r="M173" s="161">
        <v>33000</v>
      </c>
      <c r="U173" s="59"/>
      <c r="V173" s="59"/>
      <c r="AY173" s="160">
        <v>31765</v>
      </c>
      <c r="AZ173" s="160">
        <v>39039</v>
      </c>
    </row>
    <row r="174" spans="1:52">
      <c r="A174" s="1">
        <v>1173</v>
      </c>
      <c r="B174" s="1" t="s">
        <v>3432</v>
      </c>
      <c r="C174" s="1" t="s">
        <v>2116</v>
      </c>
      <c r="D174" s="1" t="s">
        <v>4693</v>
      </c>
      <c r="E174" s="1" t="s">
        <v>4692</v>
      </c>
      <c r="F174" s="1" t="s">
        <v>4502</v>
      </c>
      <c r="G174" s="1" t="s">
        <v>4651</v>
      </c>
      <c r="H174" s="1" t="s">
        <v>333</v>
      </c>
      <c r="I174" s="1" t="s">
        <v>2557</v>
      </c>
      <c r="J174" s="159">
        <v>1115</v>
      </c>
      <c r="K174" s="1" t="s">
        <v>4650</v>
      </c>
      <c r="L174" s="1" t="s">
        <v>4498</v>
      </c>
      <c r="M174" s="161">
        <v>27800</v>
      </c>
      <c r="U174" s="59"/>
      <c r="V174" s="59"/>
      <c r="AY174" s="160">
        <v>31953</v>
      </c>
      <c r="AZ174" s="160">
        <v>38733</v>
      </c>
    </row>
    <row r="175" spans="1:52">
      <c r="A175" s="1">
        <v>1174</v>
      </c>
      <c r="B175" s="1" t="s">
        <v>2167</v>
      </c>
      <c r="C175" s="1" t="s">
        <v>1079</v>
      </c>
      <c r="D175" s="1" t="s">
        <v>4537</v>
      </c>
      <c r="E175" s="1" t="s">
        <v>4536</v>
      </c>
      <c r="F175" s="1" t="s">
        <v>4502</v>
      </c>
      <c r="G175" s="1" t="s">
        <v>4535</v>
      </c>
      <c r="H175" s="1" t="s">
        <v>2709</v>
      </c>
      <c r="I175" s="1" t="s">
        <v>2557</v>
      </c>
      <c r="J175" s="159">
        <v>1056</v>
      </c>
      <c r="K175" s="1" t="s">
        <v>4533</v>
      </c>
      <c r="L175" s="1" t="s">
        <v>4532</v>
      </c>
      <c r="M175" s="161">
        <v>32000</v>
      </c>
      <c r="U175" s="59"/>
      <c r="V175" s="59"/>
      <c r="AY175" s="160">
        <v>31971</v>
      </c>
      <c r="AZ175" s="160">
        <v>38384</v>
      </c>
    </row>
    <row r="176" spans="1:52">
      <c r="A176" s="1">
        <v>1175</v>
      </c>
      <c r="B176" s="1" t="s">
        <v>2874</v>
      </c>
      <c r="C176" s="1" t="s">
        <v>923</v>
      </c>
      <c r="D176" s="1" t="s">
        <v>4537</v>
      </c>
      <c r="E176" s="1" t="s">
        <v>4688</v>
      </c>
      <c r="F176" s="1" t="s">
        <v>4502</v>
      </c>
      <c r="G176" s="1" t="s">
        <v>4687</v>
      </c>
      <c r="H176" s="1" t="s">
        <v>333</v>
      </c>
      <c r="I176" s="1" t="s">
        <v>2557</v>
      </c>
      <c r="J176" s="159" t="s">
        <v>4686</v>
      </c>
      <c r="K176" s="1" t="s">
        <v>4685</v>
      </c>
      <c r="L176" s="1" t="s">
        <v>4498</v>
      </c>
      <c r="M176" s="161">
        <v>46000</v>
      </c>
      <c r="U176" s="59"/>
      <c r="V176" s="59"/>
      <c r="AY176" s="160">
        <v>25202</v>
      </c>
      <c r="AZ176" s="160">
        <v>40223</v>
      </c>
    </row>
    <row r="177" spans="1:52">
      <c r="A177" s="1">
        <v>1176</v>
      </c>
      <c r="B177" s="1" t="s">
        <v>1039</v>
      </c>
      <c r="C177" s="1" t="s">
        <v>3865</v>
      </c>
      <c r="E177" s="1" t="s">
        <v>4684</v>
      </c>
      <c r="F177" s="1" t="s">
        <v>4495</v>
      </c>
      <c r="G177" s="1" t="s">
        <v>4683</v>
      </c>
      <c r="H177" s="1" t="s">
        <v>333</v>
      </c>
      <c r="I177" s="1" t="s">
        <v>2557</v>
      </c>
      <c r="J177" s="159" t="s">
        <v>4682</v>
      </c>
      <c r="K177" s="1" t="s">
        <v>4681</v>
      </c>
      <c r="L177" s="1" t="s">
        <v>4491</v>
      </c>
      <c r="M177" s="161">
        <v>28500</v>
      </c>
      <c r="U177" s="59"/>
      <c r="V177" s="59"/>
      <c r="AY177" s="160">
        <v>32127</v>
      </c>
      <c r="AZ177" s="160">
        <v>39947</v>
      </c>
    </row>
    <row r="178" spans="1:52">
      <c r="A178" s="1">
        <v>1177</v>
      </c>
      <c r="B178" s="1" t="s">
        <v>53</v>
      </c>
      <c r="C178" s="1" t="s">
        <v>4104</v>
      </c>
      <c r="D178" s="1" t="s">
        <v>4596</v>
      </c>
      <c r="E178" s="1" t="s">
        <v>4595</v>
      </c>
      <c r="F178" s="1" t="s">
        <v>4523</v>
      </c>
      <c r="G178" s="1" t="s">
        <v>4594</v>
      </c>
      <c r="H178" s="1" t="s">
        <v>2751</v>
      </c>
      <c r="I178" s="1" t="s">
        <v>2557</v>
      </c>
      <c r="J178" s="159">
        <v>1060</v>
      </c>
      <c r="K178" s="1" t="s">
        <v>4593</v>
      </c>
      <c r="L178" s="1" t="s">
        <v>4519</v>
      </c>
      <c r="M178" s="161">
        <v>27800</v>
      </c>
      <c r="U178" s="59"/>
      <c r="V178" s="59"/>
      <c r="AY178" s="160">
        <v>32130</v>
      </c>
      <c r="AZ178" s="160">
        <v>38520</v>
      </c>
    </row>
    <row r="179" spans="1:52">
      <c r="A179" s="1">
        <v>1179</v>
      </c>
      <c r="B179" s="1" t="s">
        <v>755</v>
      </c>
      <c r="C179" s="1" t="s">
        <v>1106</v>
      </c>
      <c r="D179" s="1" t="s">
        <v>4676</v>
      </c>
      <c r="E179" s="1" t="s">
        <v>4675</v>
      </c>
      <c r="F179" s="1" t="s">
        <v>4674</v>
      </c>
      <c r="G179" s="1" t="s">
        <v>4673</v>
      </c>
      <c r="H179" s="1" t="s">
        <v>2751</v>
      </c>
      <c r="I179" s="1" t="s">
        <v>2557</v>
      </c>
      <c r="J179" s="159">
        <v>1060</v>
      </c>
      <c r="K179" s="1" t="s">
        <v>4672</v>
      </c>
      <c r="L179" s="1" t="s">
        <v>4519</v>
      </c>
      <c r="M179" s="161">
        <v>29000</v>
      </c>
      <c r="U179" s="59"/>
      <c r="V179" s="59"/>
      <c r="AY179" s="160">
        <v>34078</v>
      </c>
      <c r="AZ179" s="160">
        <v>40215</v>
      </c>
    </row>
    <row r="180" spans="1:52">
      <c r="A180" s="1">
        <v>1180</v>
      </c>
      <c r="B180" s="1" t="s">
        <v>107</v>
      </c>
      <c r="C180" s="1" t="s">
        <v>4084</v>
      </c>
      <c r="D180" s="1" t="s">
        <v>4671</v>
      </c>
      <c r="E180" s="1" t="s">
        <v>4670</v>
      </c>
      <c r="F180" s="1" t="s">
        <v>4669</v>
      </c>
      <c r="G180" s="1" t="s">
        <v>4668</v>
      </c>
      <c r="H180" s="1" t="s">
        <v>2751</v>
      </c>
      <c r="I180" s="1" t="s">
        <v>2557</v>
      </c>
      <c r="J180" s="159">
        <v>1060</v>
      </c>
      <c r="K180" s="1" t="s">
        <v>4499</v>
      </c>
      <c r="L180" s="1" t="s">
        <v>4667</v>
      </c>
      <c r="M180" s="161">
        <v>40500</v>
      </c>
      <c r="U180" s="59"/>
      <c r="V180" s="59"/>
      <c r="AY180" s="160">
        <v>32339</v>
      </c>
      <c r="AZ180" s="160">
        <v>38450</v>
      </c>
    </row>
    <row r="181" spans="1:52">
      <c r="A181" s="1">
        <v>1181</v>
      </c>
      <c r="B181" s="1" t="s">
        <v>1287</v>
      </c>
      <c r="C181" s="1" t="s">
        <v>2022</v>
      </c>
      <c r="D181" s="1" t="s">
        <v>4552</v>
      </c>
      <c r="E181" s="1" t="s">
        <v>4666</v>
      </c>
      <c r="F181" s="1" t="s">
        <v>4502</v>
      </c>
      <c r="G181" s="1" t="s">
        <v>4665</v>
      </c>
      <c r="H181" s="1" t="s">
        <v>2862</v>
      </c>
      <c r="I181" s="1" t="s">
        <v>2557</v>
      </c>
      <c r="J181" s="159">
        <v>1028</v>
      </c>
      <c r="K181" s="1" t="s">
        <v>4664</v>
      </c>
      <c r="L181" s="1" t="s">
        <v>4498</v>
      </c>
      <c r="M181" s="161">
        <v>39500</v>
      </c>
      <c r="U181" s="59"/>
      <c r="V181" s="59"/>
      <c r="AY181" s="160">
        <v>32359</v>
      </c>
      <c r="AZ181" s="160">
        <v>39693</v>
      </c>
    </row>
    <row r="182" spans="1:52">
      <c r="A182" s="1">
        <v>1183</v>
      </c>
      <c r="B182" s="1" t="s">
        <v>147</v>
      </c>
      <c r="C182" s="1" t="s">
        <v>1972</v>
      </c>
      <c r="D182" s="1" t="s">
        <v>4525</v>
      </c>
      <c r="E182" s="1" t="s">
        <v>4663</v>
      </c>
      <c r="F182" s="1" t="s">
        <v>4523</v>
      </c>
      <c r="G182" s="1" t="s">
        <v>4662</v>
      </c>
      <c r="H182" s="1" t="s">
        <v>2751</v>
      </c>
      <c r="I182" s="1" t="s">
        <v>2557</v>
      </c>
      <c r="J182" s="159">
        <v>1060</v>
      </c>
      <c r="K182" s="1" t="s">
        <v>4661</v>
      </c>
      <c r="L182" s="1" t="s">
        <v>4519</v>
      </c>
      <c r="M182" s="161">
        <v>27800</v>
      </c>
      <c r="U182" s="59"/>
      <c r="V182" s="59"/>
      <c r="AY182" s="160">
        <v>32478</v>
      </c>
      <c r="AZ182" s="160">
        <v>38788</v>
      </c>
    </row>
    <row r="183" spans="1:52">
      <c r="A183" s="1">
        <v>1184</v>
      </c>
      <c r="B183" s="1" t="s">
        <v>4089</v>
      </c>
      <c r="C183" s="1" t="s">
        <v>1311</v>
      </c>
      <c r="D183" s="1" t="s">
        <v>4552</v>
      </c>
      <c r="E183" s="1" t="s">
        <v>4660</v>
      </c>
      <c r="F183" s="1" t="s">
        <v>4523</v>
      </c>
      <c r="G183" s="1" t="s">
        <v>4659</v>
      </c>
      <c r="H183" s="1" t="s">
        <v>2751</v>
      </c>
      <c r="I183" s="1" t="s">
        <v>2557</v>
      </c>
      <c r="J183" s="159">
        <v>1060</v>
      </c>
      <c r="K183" s="1" t="s">
        <v>4658</v>
      </c>
      <c r="L183" s="1" t="s">
        <v>4519</v>
      </c>
      <c r="M183" s="161">
        <v>32000</v>
      </c>
      <c r="U183" s="59"/>
      <c r="V183" s="59"/>
      <c r="AY183" s="160">
        <v>32536</v>
      </c>
      <c r="AZ183" s="160">
        <v>38473</v>
      </c>
    </row>
    <row r="184" spans="1:52">
      <c r="A184" s="1">
        <v>1185</v>
      </c>
      <c r="B184" s="1" t="s">
        <v>3907</v>
      </c>
      <c r="C184" s="1" t="s">
        <v>1061</v>
      </c>
      <c r="D184" s="1" t="s">
        <v>4508</v>
      </c>
      <c r="E184" s="1" t="s">
        <v>4657</v>
      </c>
      <c r="F184" s="1" t="s">
        <v>4502</v>
      </c>
      <c r="G184" s="1" t="s">
        <v>4656</v>
      </c>
      <c r="H184" s="1" t="s">
        <v>2636</v>
      </c>
      <c r="I184" s="1" t="s">
        <v>2557</v>
      </c>
      <c r="J184" s="159">
        <v>1030</v>
      </c>
      <c r="K184" s="1" t="s">
        <v>4654</v>
      </c>
      <c r="L184" s="1" t="s">
        <v>4498</v>
      </c>
      <c r="M184" s="161">
        <v>32000</v>
      </c>
      <c r="U184" s="59"/>
      <c r="V184" s="59"/>
      <c r="AY184" s="160">
        <v>32574</v>
      </c>
      <c r="AZ184" s="160">
        <v>39074</v>
      </c>
    </row>
    <row r="185" spans="1:52">
      <c r="A185" s="1">
        <v>1186</v>
      </c>
      <c r="B185" s="1" t="s">
        <v>53</v>
      </c>
      <c r="C185" s="1" t="s">
        <v>3845</v>
      </c>
      <c r="D185" s="1" t="s">
        <v>4653</v>
      </c>
      <c r="E185" s="1" t="s">
        <v>4652</v>
      </c>
      <c r="F185" s="1" t="s">
        <v>4502</v>
      </c>
      <c r="G185" s="1" t="s">
        <v>4651</v>
      </c>
      <c r="H185" s="1" t="s">
        <v>333</v>
      </c>
      <c r="I185" s="1" t="s">
        <v>2557</v>
      </c>
      <c r="J185" s="159">
        <v>1115</v>
      </c>
      <c r="K185" s="1" t="s">
        <v>4650</v>
      </c>
      <c r="L185" s="1" t="s">
        <v>4498</v>
      </c>
      <c r="M185" s="161">
        <v>40500</v>
      </c>
      <c r="U185" s="59"/>
      <c r="V185" s="59"/>
      <c r="AY185" s="160">
        <v>32865</v>
      </c>
      <c r="AZ185" s="160">
        <v>38798</v>
      </c>
    </row>
    <row r="186" spans="1:52">
      <c r="A186" s="1">
        <v>1187</v>
      </c>
      <c r="B186" s="1" t="s">
        <v>489</v>
      </c>
      <c r="C186" s="1" t="s">
        <v>916</v>
      </c>
      <c r="E186" s="1" t="s">
        <v>4649</v>
      </c>
      <c r="F186" s="1" t="s">
        <v>4648</v>
      </c>
      <c r="G186" s="1" t="s">
        <v>4647</v>
      </c>
      <c r="H186" s="1" t="s">
        <v>2602</v>
      </c>
      <c r="I186" s="1" t="s">
        <v>2557</v>
      </c>
      <c r="J186" s="159">
        <v>1095</v>
      </c>
      <c r="K186" s="1" t="s">
        <v>4645</v>
      </c>
      <c r="L186" s="1" t="s">
        <v>4644</v>
      </c>
      <c r="M186" s="161">
        <v>33000</v>
      </c>
      <c r="U186" s="59"/>
      <c r="V186" s="59"/>
      <c r="AY186" s="160">
        <v>32910</v>
      </c>
      <c r="AZ186" s="160">
        <v>39143</v>
      </c>
    </row>
    <row r="187" spans="1:52">
      <c r="A187" s="1">
        <v>1188</v>
      </c>
      <c r="B187" s="1" t="s">
        <v>994</v>
      </c>
      <c r="C187" s="1" t="s">
        <v>2151</v>
      </c>
      <c r="E187" s="1" t="s">
        <v>4643</v>
      </c>
      <c r="F187" s="1" t="s">
        <v>4523</v>
      </c>
      <c r="G187" s="1" t="s">
        <v>4594</v>
      </c>
      <c r="H187" s="1" t="s">
        <v>2751</v>
      </c>
      <c r="I187" s="1" t="s">
        <v>2557</v>
      </c>
      <c r="J187" s="159" t="s">
        <v>4642</v>
      </c>
      <c r="K187" s="1" t="s">
        <v>4641</v>
      </c>
      <c r="L187" s="1" t="s">
        <v>4519</v>
      </c>
      <c r="M187" s="161">
        <v>36000</v>
      </c>
      <c r="U187" s="59"/>
      <c r="V187" s="59"/>
      <c r="AY187" s="160">
        <v>33027</v>
      </c>
      <c r="AZ187" s="160">
        <v>39958</v>
      </c>
    </row>
    <row r="188" spans="1:52">
      <c r="A188" s="1">
        <v>1189</v>
      </c>
      <c r="B188" s="1" t="s">
        <v>2109</v>
      </c>
      <c r="C188" s="1" t="s">
        <v>4078</v>
      </c>
      <c r="E188" s="1" t="s">
        <v>4640</v>
      </c>
      <c r="F188" s="1" t="s">
        <v>4502</v>
      </c>
      <c r="G188" s="1" t="s">
        <v>4639</v>
      </c>
      <c r="H188" s="1" t="s">
        <v>4580</v>
      </c>
      <c r="I188" s="1" t="s">
        <v>2557</v>
      </c>
      <c r="J188" s="159">
        <v>1089</v>
      </c>
      <c r="K188" s="1" t="s">
        <v>4638</v>
      </c>
      <c r="L188" s="1" t="s">
        <v>4498</v>
      </c>
      <c r="M188" s="161">
        <v>46000</v>
      </c>
      <c r="U188" s="59"/>
      <c r="V188" s="59"/>
      <c r="AY188" s="160">
        <v>33050</v>
      </c>
      <c r="AZ188" s="160">
        <v>39774</v>
      </c>
    </row>
    <row r="189" spans="1:52">
      <c r="A189" s="1">
        <v>1190</v>
      </c>
      <c r="B189" s="1" t="s">
        <v>4015</v>
      </c>
      <c r="C189" s="1" t="s">
        <v>993</v>
      </c>
      <c r="D189" s="1" t="s">
        <v>4596</v>
      </c>
      <c r="E189" s="1" t="s">
        <v>4637</v>
      </c>
      <c r="F189" s="1" t="s">
        <v>4502</v>
      </c>
      <c r="G189" s="1" t="s">
        <v>4636</v>
      </c>
      <c r="H189" s="1" t="s">
        <v>2608</v>
      </c>
      <c r="I189" s="1" t="s">
        <v>2557</v>
      </c>
      <c r="J189" s="159" t="s">
        <v>4635</v>
      </c>
      <c r="K189" s="1" t="s">
        <v>4634</v>
      </c>
      <c r="L189" s="1" t="s">
        <v>4498</v>
      </c>
      <c r="M189" s="161">
        <v>33000</v>
      </c>
      <c r="U189" s="59"/>
      <c r="V189" s="59"/>
      <c r="AY189" s="160">
        <v>33085</v>
      </c>
      <c r="AZ189" s="160">
        <v>38637</v>
      </c>
    </row>
    <row r="190" spans="1:52">
      <c r="A190" s="1">
        <v>1191</v>
      </c>
      <c r="B190" s="1" t="s">
        <v>2000</v>
      </c>
      <c r="C190" s="1" t="s">
        <v>3919</v>
      </c>
      <c r="D190" s="1" t="s">
        <v>22</v>
      </c>
      <c r="E190" s="1" t="s">
        <v>4633</v>
      </c>
      <c r="F190" s="1" t="s">
        <v>4502</v>
      </c>
      <c r="G190" s="1" t="s">
        <v>4632</v>
      </c>
      <c r="H190" s="1" t="s">
        <v>2646</v>
      </c>
      <c r="I190" s="1" t="s">
        <v>2557</v>
      </c>
      <c r="J190" s="159">
        <v>1013</v>
      </c>
      <c r="K190" s="1" t="s">
        <v>4630</v>
      </c>
      <c r="L190" s="1" t="s">
        <v>4498</v>
      </c>
      <c r="M190" s="161">
        <v>40500</v>
      </c>
      <c r="U190" s="59"/>
      <c r="V190" s="59"/>
      <c r="AY190" s="160">
        <v>33105</v>
      </c>
      <c r="AZ190" s="160">
        <v>38580</v>
      </c>
    </row>
    <row r="191" spans="1:52">
      <c r="A191" s="1">
        <v>1192</v>
      </c>
      <c r="B191" s="1" t="s">
        <v>1003</v>
      </c>
      <c r="C191" s="1" t="s">
        <v>3910</v>
      </c>
      <c r="D191" s="1" t="s">
        <v>22</v>
      </c>
      <c r="E191" s="1" t="s">
        <v>4629</v>
      </c>
      <c r="F191" s="1" t="s">
        <v>4502</v>
      </c>
      <c r="G191" s="1" t="s">
        <v>4628</v>
      </c>
      <c r="H191" s="1" t="s">
        <v>4580</v>
      </c>
      <c r="I191" s="1" t="s">
        <v>2557</v>
      </c>
      <c r="J191" s="159">
        <v>1089</v>
      </c>
      <c r="K191" s="1" t="s">
        <v>4627</v>
      </c>
      <c r="L191" s="1" t="s">
        <v>4498</v>
      </c>
      <c r="M191" s="161">
        <v>33000</v>
      </c>
      <c r="U191" s="59"/>
      <c r="V191" s="59"/>
      <c r="AY191" s="160">
        <v>33141</v>
      </c>
      <c r="AZ191" s="160">
        <v>38889</v>
      </c>
    </row>
    <row r="192" spans="1:52">
      <c r="A192" s="1">
        <v>1193</v>
      </c>
      <c r="B192" s="1" t="s">
        <v>3900</v>
      </c>
      <c r="C192" s="1" t="s">
        <v>886</v>
      </c>
      <c r="D192" s="1" t="s">
        <v>4508</v>
      </c>
      <c r="E192" s="1" t="s">
        <v>4626</v>
      </c>
      <c r="F192" s="1" t="s">
        <v>4502</v>
      </c>
      <c r="G192" s="1" t="s">
        <v>4625</v>
      </c>
      <c r="H192" s="1" t="s">
        <v>4580</v>
      </c>
      <c r="I192" s="1" t="s">
        <v>2557</v>
      </c>
      <c r="J192" s="159">
        <v>1090</v>
      </c>
      <c r="K192" s="1" t="s">
        <v>4623</v>
      </c>
      <c r="L192" s="1" t="s">
        <v>4498</v>
      </c>
      <c r="M192" s="161">
        <v>40500</v>
      </c>
      <c r="U192" s="59"/>
      <c r="V192" s="59"/>
      <c r="AY192" s="160">
        <v>33552</v>
      </c>
      <c r="AZ192" s="160">
        <v>40013</v>
      </c>
    </row>
    <row r="193" spans="1:52">
      <c r="A193" s="1">
        <v>1194</v>
      </c>
      <c r="B193" s="1" t="s">
        <v>882</v>
      </c>
      <c r="C193" s="1" t="s">
        <v>4081</v>
      </c>
      <c r="D193" s="1" t="s">
        <v>22</v>
      </c>
      <c r="E193" s="1" t="s">
        <v>4622</v>
      </c>
      <c r="F193" s="1" t="s">
        <v>4621</v>
      </c>
      <c r="G193" s="1" t="s">
        <v>4620</v>
      </c>
      <c r="H193" s="1" t="s">
        <v>2751</v>
      </c>
      <c r="I193" s="1" t="s">
        <v>2557</v>
      </c>
      <c r="J193" s="159">
        <v>1060</v>
      </c>
      <c r="K193" s="1" t="s">
        <v>4499</v>
      </c>
      <c r="L193" s="1" t="s">
        <v>4619</v>
      </c>
      <c r="M193" s="161">
        <v>40500</v>
      </c>
      <c r="U193" s="59"/>
      <c r="V193" s="59"/>
      <c r="AY193" s="160">
        <v>33638</v>
      </c>
      <c r="AZ193" s="160">
        <v>39532</v>
      </c>
    </row>
    <row r="194" spans="1:52">
      <c r="A194" s="1">
        <v>1195</v>
      </c>
      <c r="B194" s="1" t="s">
        <v>3989</v>
      </c>
      <c r="C194" s="1" t="s">
        <v>2085</v>
      </c>
      <c r="D194" s="1" t="s">
        <v>4618</v>
      </c>
      <c r="E194" s="1" t="s">
        <v>4617</v>
      </c>
      <c r="F194" s="1" t="s">
        <v>4502</v>
      </c>
      <c r="G194" s="1" t="s">
        <v>4616</v>
      </c>
      <c r="H194" s="1" t="s">
        <v>4580</v>
      </c>
      <c r="I194" s="1" t="s">
        <v>2557</v>
      </c>
      <c r="J194" s="159">
        <v>1089</v>
      </c>
      <c r="K194" s="1" t="s">
        <v>4615</v>
      </c>
      <c r="L194" s="1" t="s">
        <v>4498</v>
      </c>
      <c r="M194" s="161">
        <v>40500</v>
      </c>
      <c r="U194" s="59"/>
      <c r="V194" s="59"/>
      <c r="AY194" s="160">
        <v>33688</v>
      </c>
      <c r="AZ194" s="160">
        <v>38549</v>
      </c>
    </row>
    <row r="195" spans="1:52">
      <c r="A195" s="1">
        <v>1196</v>
      </c>
      <c r="B195" s="1" t="s">
        <v>1194</v>
      </c>
      <c r="C195" s="1" t="s">
        <v>1006</v>
      </c>
      <c r="D195" s="1" t="s">
        <v>4525</v>
      </c>
      <c r="E195" s="1" t="s">
        <v>4614</v>
      </c>
      <c r="F195" s="1" t="s">
        <v>4502</v>
      </c>
      <c r="G195" s="1" t="s">
        <v>4613</v>
      </c>
      <c r="H195" s="1" t="s">
        <v>2709</v>
      </c>
      <c r="I195" s="1" t="s">
        <v>2557</v>
      </c>
      <c r="J195" s="159">
        <v>1056</v>
      </c>
      <c r="K195" s="1" t="s">
        <v>4612</v>
      </c>
      <c r="L195" s="1" t="s">
        <v>4498</v>
      </c>
      <c r="M195" s="161">
        <v>40500</v>
      </c>
      <c r="U195" s="59"/>
      <c r="V195" s="59"/>
      <c r="AY195" s="160">
        <v>33727</v>
      </c>
      <c r="AZ195" s="160">
        <v>38551</v>
      </c>
    </row>
    <row r="196" spans="1:52">
      <c r="A196" s="1">
        <v>1197</v>
      </c>
      <c r="B196" s="1" t="s">
        <v>4093</v>
      </c>
      <c r="C196" s="1" t="s">
        <v>852</v>
      </c>
      <c r="E196" s="1" t="s">
        <v>4611</v>
      </c>
      <c r="F196" s="1" t="s">
        <v>4495</v>
      </c>
      <c r="G196" s="1" t="s">
        <v>4610</v>
      </c>
      <c r="H196" s="1" t="s">
        <v>333</v>
      </c>
      <c r="I196" s="1" t="s">
        <v>2557</v>
      </c>
      <c r="J196" s="159">
        <v>1103</v>
      </c>
      <c r="K196" s="1" t="s">
        <v>4609</v>
      </c>
      <c r="L196" s="1" t="s">
        <v>4491</v>
      </c>
      <c r="M196" s="161">
        <v>32000</v>
      </c>
      <c r="U196" s="59"/>
      <c r="V196" s="59"/>
      <c r="AY196" s="160">
        <v>33902</v>
      </c>
      <c r="AZ196" s="160">
        <v>38791</v>
      </c>
    </row>
    <row r="197" spans="1:52">
      <c r="A197" s="1">
        <v>1198</v>
      </c>
      <c r="B197" s="1" t="s">
        <v>1018</v>
      </c>
      <c r="C197" s="1" t="s">
        <v>3837</v>
      </c>
      <c r="E197" s="1" t="s">
        <v>4608</v>
      </c>
      <c r="F197" s="1" t="s">
        <v>4502</v>
      </c>
      <c r="G197" s="1" t="s">
        <v>4607</v>
      </c>
      <c r="H197" s="1" t="s">
        <v>333</v>
      </c>
      <c r="I197" s="1" t="s">
        <v>2557</v>
      </c>
      <c r="J197" s="159">
        <v>1102</v>
      </c>
      <c r="K197" s="1" t="s">
        <v>4605</v>
      </c>
      <c r="L197" s="1" t="s">
        <v>4498</v>
      </c>
      <c r="M197" s="161">
        <v>28500</v>
      </c>
      <c r="U197" s="59"/>
      <c r="V197" s="59"/>
      <c r="AY197" s="160">
        <v>33926</v>
      </c>
      <c r="AZ197" s="160">
        <v>38889</v>
      </c>
    </row>
    <row r="198" spans="1:52">
      <c r="A198" s="1">
        <v>1198</v>
      </c>
      <c r="B198" s="1" t="s">
        <v>1018</v>
      </c>
      <c r="C198" s="1" t="s">
        <v>3837</v>
      </c>
      <c r="E198" s="1" t="s">
        <v>4608</v>
      </c>
      <c r="F198" s="1" t="s">
        <v>4502</v>
      </c>
      <c r="G198" s="1" t="s">
        <v>4607</v>
      </c>
      <c r="H198" s="1" t="s">
        <v>333</v>
      </c>
      <c r="I198" s="1" t="s">
        <v>2557</v>
      </c>
      <c r="J198" s="159">
        <v>1102</v>
      </c>
      <c r="K198" s="1" t="s">
        <v>4605</v>
      </c>
      <c r="L198" s="1" t="s">
        <v>4498</v>
      </c>
      <c r="M198" s="161">
        <v>28500</v>
      </c>
      <c r="U198" s="59"/>
      <c r="V198" s="59"/>
      <c r="AY198" s="160">
        <v>33957</v>
      </c>
      <c r="AZ198" s="160">
        <v>39011</v>
      </c>
    </row>
    <row r="199" spans="1:52">
      <c r="A199" s="1">
        <v>1199</v>
      </c>
      <c r="B199" s="1" t="s">
        <v>1026</v>
      </c>
      <c r="C199" s="1" t="s">
        <v>3830</v>
      </c>
      <c r="D199" s="1" t="s">
        <v>4525</v>
      </c>
      <c r="E199" s="1" t="s">
        <v>4604</v>
      </c>
      <c r="F199" s="1" t="s">
        <v>4502</v>
      </c>
      <c r="G199" s="1" t="s">
        <v>4603</v>
      </c>
      <c r="H199" s="1" t="s">
        <v>333</v>
      </c>
      <c r="I199" s="1" t="s">
        <v>2557</v>
      </c>
      <c r="J199" s="159">
        <v>1108</v>
      </c>
      <c r="K199" s="1" t="s">
        <v>4601</v>
      </c>
      <c r="L199" s="1" t="s">
        <v>4498</v>
      </c>
      <c r="M199" s="161">
        <v>33000</v>
      </c>
      <c r="U199" s="59"/>
      <c r="V199" s="59"/>
      <c r="AY199" s="160">
        <v>33963</v>
      </c>
      <c r="AZ199" s="160">
        <v>38979</v>
      </c>
    </row>
    <row r="200" spans="1:52">
      <c r="A200" s="1">
        <v>1200</v>
      </c>
      <c r="B200" s="1" t="s">
        <v>3833</v>
      </c>
      <c r="C200" s="1" t="s">
        <v>912</v>
      </c>
      <c r="D200" s="1" t="s">
        <v>4518</v>
      </c>
      <c r="E200" s="1" t="s">
        <v>4600</v>
      </c>
      <c r="F200" s="1" t="s">
        <v>4512</v>
      </c>
      <c r="G200" s="1" t="s">
        <v>4530</v>
      </c>
      <c r="H200" s="1" t="s">
        <v>2562</v>
      </c>
      <c r="I200" s="1" t="s">
        <v>2557</v>
      </c>
      <c r="J200" s="159">
        <v>1106</v>
      </c>
      <c r="K200" s="1" t="s">
        <v>4599</v>
      </c>
      <c r="L200" s="1" t="s">
        <v>4498</v>
      </c>
      <c r="M200" s="161">
        <v>33000</v>
      </c>
      <c r="U200" s="59"/>
      <c r="V200" s="59"/>
      <c r="AY200" s="160">
        <v>33988</v>
      </c>
      <c r="AZ200" s="160">
        <v>38738</v>
      </c>
    </row>
    <row r="201" spans="1:52">
      <c r="A201" s="1">
        <v>1201</v>
      </c>
      <c r="B201" s="1" t="s">
        <v>147</v>
      </c>
      <c r="C201" s="1" t="s">
        <v>971</v>
      </c>
      <c r="E201" s="1" t="s">
        <v>4598</v>
      </c>
      <c r="F201" s="1" t="s">
        <v>4502</v>
      </c>
      <c r="G201" s="1" t="s">
        <v>4597</v>
      </c>
      <c r="H201" s="1" t="s">
        <v>2751</v>
      </c>
      <c r="I201" s="1" t="s">
        <v>2557</v>
      </c>
      <c r="J201" s="159">
        <v>1060</v>
      </c>
      <c r="K201" s="1" t="s">
        <v>4499</v>
      </c>
      <c r="L201" s="1" t="s">
        <v>4498</v>
      </c>
      <c r="M201" s="161">
        <v>27800</v>
      </c>
      <c r="U201" s="59"/>
      <c r="V201" s="59"/>
      <c r="AY201" s="160">
        <v>34032</v>
      </c>
      <c r="AZ201" s="160">
        <v>39399</v>
      </c>
    </row>
    <row r="202" spans="1:52">
      <c r="A202" s="1">
        <v>1202</v>
      </c>
      <c r="B202" s="1" t="s">
        <v>314</v>
      </c>
      <c r="C202" s="1" t="s">
        <v>872</v>
      </c>
      <c r="E202" s="1" t="s">
        <v>4680</v>
      </c>
      <c r="F202" s="1" t="s">
        <v>4502</v>
      </c>
      <c r="G202" s="1" t="s">
        <v>4679</v>
      </c>
      <c r="H202" s="1" t="s">
        <v>2331</v>
      </c>
      <c r="I202" s="1" t="s">
        <v>2557</v>
      </c>
      <c r="J202" s="159">
        <v>1036</v>
      </c>
      <c r="K202" s="1" t="s">
        <v>4677</v>
      </c>
      <c r="L202" s="1" t="s">
        <v>4532</v>
      </c>
      <c r="M202" s="161">
        <v>33000</v>
      </c>
      <c r="U202" s="59"/>
      <c r="V202" s="59"/>
      <c r="AY202" s="160">
        <v>32246</v>
      </c>
      <c r="AZ202" s="160">
        <v>40195</v>
      </c>
    </row>
    <row r="203" spans="1:52">
      <c r="A203" s="1">
        <v>1203</v>
      </c>
      <c r="B203" s="1" t="s">
        <v>3812</v>
      </c>
      <c r="C203" s="1" t="s">
        <v>1013</v>
      </c>
      <c r="D203" s="1" t="s">
        <v>4569</v>
      </c>
      <c r="E203" s="1" t="s">
        <v>4592</v>
      </c>
      <c r="F203" s="1" t="s">
        <v>4502</v>
      </c>
      <c r="G203" s="1" t="s">
        <v>4576</v>
      </c>
      <c r="H203" s="1" t="s">
        <v>2751</v>
      </c>
      <c r="I203" s="1" t="s">
        <v>2557</v>
      </c>
      <c r="J203" s="159" t="s">
        <v>4575</v>
      </c>
      <c r="K203" s="1" t="s">
        <v>4499</v>
      </c>
      <c r="L203" s="1" t="s">
        <v>4498</v>
      </c>
      <c r="M203" s="161">
        <v>40500</v>
      </c>
      <c r="U203" s="59"/>
      <c r="V203" s="59"/>
      <c r="AY203" s="160">
        <v>34080</v>
      </c>
      <c r="AZ203" s="160">
        <v>39648</v>
      </c>
    </row>
    <row r="204" spans="1:52">
      <c r="A204" s="1">
        <v>1204</v>
      </c>
      <c r="B204" s="1" t="s">
        <v>235</v>
      </c>
      <c r="C204" s="1" t="s">
        <v>3795</v>
      </c>
      <c r="D204" s="1" t="s">
        <v>4497</v>
      </c>
      <c r="E204" s="1" t="s">
        <v>4591</v>
      </c>
      <c r="F204" s="1" t="s">
        <v>4502</v>
      </c>
      <c r="G204" s="1" t="s">
        <v>4590</v>
      </c>
      <c r="H204" s="1" t="s">
        <v>4580</v>
      </c>
      <c r="I204" s="1" t="s">
        <v>2557</v>
      </c>
      <c r="J204" s="159" t="s">
        <v>4589</v>
      </c>
      <c r="K204" s="1" t="s">
        <v>4588</v>
      </c>
      <c r="L204" s="1" t="s">
        <v>4498</v>
      </c>
      <c r="M204" s="161">
        <v>27800</v>
      </c>
      <c r="U204" s="59"/>
      <c r="V204" s="59"/>
      <c r="AY204" s="160">
        <v>34125</v>
      </c>
      <c r="AZ204" s="160">
        <v>38986</v>
      </c>
    </row>
    <row r="205" spans="1:52">
      <c r="A205" s="1">
        <v>1205</v>
      </c>
      <c r="B205" s="1" t="s">
        <v>858</v>
      </c>
      <c r="C205" s="1" t="s">
        <v>3755</v>
      </c>
      <c r="D205" s="1" t="s">
        <v>4518</v>
      </c>
      <c r="E205" s="1" t="s">
        <v>4587</v>
      </c>
      <c r="F205" s="1" t="s">
        <v>4502</v>
      </c>
      <c r="G205" s="1" t="s">
        <v>4586</v>
      </c>
      <c r="H205" s="1" t="s">
        <v>4585</v>
      </c>
      <c r="I205" s="1" t="s">
        <v>2557</v>
      </c>
      <c r="J205" s="159">
        <v>1009</v>
      </c>
      <c r="K205" s="1" t="s">
        <v>4583</v>
      </c>
      <c r="L205" s="1" t="s">
        <v>4498</v>
      </c>
      <c r="M205" s="161">
        <v>23900</v>
      </c>
      <c r="U205" s="59"/>
      <c r="V205" s="59"/>
      <c r="AY205" s="160">
        <v>34125</v>
      </c>
      <c r="AZ205" s="160">
        <v>39848</v>
      </c>
    </row>
    <row r="206" spans="1:52">
      <c r="A206" s="1">
        <v>1206</v>
      </c>
      <c r="B206" s="1" t="s">
        <v>1870</v>
      </c>
      <c r="C206" s="1" t="s">
        <v>843</v>
      </c>
      <c r="D206" s="1" t="s">
        <v>4525</v>
      </c>
      <c r="E206" s="1" t="s">
        <v>4582</v>
      </c>
      <c r="F206" s="1" t="s">
        <v>4502</v>
      </c>
      <c r="G206" s="1" t="s">
        <v>4581</v>
      </c>
      <c r="H206" s="1" t="s">
        <v>4580</v>
      </c>
      <c r="I206" s="1" t="s">
        <v>2557</v>
      </c>
      <c r="J206" s="159">
        <v>1089</v>
      </c>
      <c r="K206" s="1" t="s">
        <v>4578</v>
      </c>
      <c r="L206" s="1" t="s">
        <v>4532</v>
      </c>
      <c r="M206" s="161">
        <v>33000</v>
      </c>
      <c r="U206" s="59"/>
      <c r="V206" s="59"/>
      <c r="AY206" s="160">
        <v>34171</v>
      </c>
      <c r="AZ206" s="160">
        <v>39916</v>
      </c>
    </row>
    <row r="207" spans="1:52">
      <c r="A207" s="1">
        <v>1207</v>
      </c>
      <c r="B207" s="1" t="s">
        <v>1984</v>
      </c>
      <c r="C207" s="1" t="s">
        <v>3751</v>
      </c>
      <c r="D207" s="1" t="s">
        <v>4525</v>
      </c>
      <c r="E207" s="1" t="s">
        <v>4577</v>
      </c>
      <c r="F207" s="1" t="s">
        <v>4502</v>
      </c>
      <c r="G207" s="1" t="s">
        <v>4576</v>
      </c>
      <c r="H207" s="1" t="s">
        <v>2751</v>
      </c>
      <c r="I207" s="1" t="s">
        <v>2557</v>
      </c>
      <c r="J207" s="159" t="s">
        <v>4575</v>
      </c>
      <c r="K207" s="1" t="s">
        <v>4499</v>
      </c>
      <c r="L207" s="1" t="s">
        <v>4498</v>
      </c>
      <c r="M207" s="161">
        <v>32000</v>
      </c>
      <c r="U207" s="59"/>
      <c r="V207" s="59"/>
      <c r="AY207" s="160">
        <v>34192</v>
      </c>
      <c r="AZ207" s="160">
        <v>39146</v>
      </c>
    </row>
    <row r="208" spans="1:52">
      <c r="A208" s="1">
        <v>1208</v>
      </c>
      <c r="B208" s="1" t="s">
        <v>868</v>
      </c>
      <c r="C208" s="1" t="s">
        <v>3805</v>
      </c>
      <c r="D208" s="1" t="s">
        <v>4825</v>
      </c>
      <c r="E208" s="1" t="s">
        <v>5076</v>
      </c>
      <c r="F208" s="1" t="s">
        <v>5075</v>
      </c>
      <c r="G208" s="1" t="s">
        <v>4707</v>
      </c>
      <c r="H208" s="1" t="s">
        <v>333</v>
      </c>
      <c r="I208" s="1" t="s">
        <v>2557</v>
      </c>
      <c r="J208" s="159">
        <v>1103</v>
      </c>
      <c r="K208" s="1" t="s">
        <v>5074</v>
      </c>
      <c r="L208" s="1" t="s">
        <v>4644</v>
      </c>
      <c r="M208" s="161">
        <v>35000</v>
      </c>
      <c r="U208" s="59"/>
      <c r="V208" s="59"/>
      <c r="AY208" s="160">
        <v>31733</v>
      </c>
      <c r="AZ208" s="160">
        <v>40194</v>
      </c>
    </row>
    <row r="209" spans="1:52">
      <c r="A209" s="1">
        <v>1209</v>
      </c>
      <c r="B209" s="1" t="s">
        <v>2095</v>
      </c>
      <c r="C209" s="1" t="s">
        <v>3816</v>
      </c>
      <c r="D209" s="1" t="s">
        <v>4569</v>
      </c>
      <c r="E209" s="1" t="s">
        <v>4568</v>
      </c>
      <c r="F209" s="1" t="s">
        <v>4502</v>
      </c>
      <c r="G209" s="1" t="s">
        <v>4567</v>
      </c>
      <c r="H209" s="1" t="s">
        <v>2632</v>
      </c>
      <c r="I209" s="1" t="s">
        <v>2557</v>
      </c>
      <c r="J209" s="159">
        <v>1001</v>
      </c>
      <c r="K209" s="1" t="s">
        <v>4565</v>
      </c>
      <c r="L209" s="1" t="s">
        <v>4498</v>
      </c>
      <c r="M209" s="161">
        <v>29800</v>
      </c>
      <c r="U209" s="59"/>
      <c r="V209" s="59"/>
      <c r="AY209" s="160">
        <v>34228</v>
      </c>
      <c r="AZ209" s="160">
        <v>39130</v>
      </c>
    </row>
    <row r="210" spans="1:52">
      <c r="A210" s="1">
        <v>1210</v>
      </c>
      <c r="B210" s="1" t="s">
        <v>587</v>
      </c>
      <c r="C210" s="1" t="s">
        <v>704</v>
      </c>
      <c r="D210" s="1" t="s">
        <v>4564</v>
      </c>
      <c r="E210" s="1" t="s">
        <v>4563</v>
      </c>
      <c r="F210" s="1" t="s">
        <v>4559</v>
      </c>
      <c r="G210" s="1" t="s">
        <v>4562</v>
      </c>
      <c r="H210" s="1" t="s">
        <v>2862</v>
      </c>
      <c r="I210" s="1" t="s">
        <v>2557</v>
      </c>
      <c r="J210" s="159">
        <v>-1028</v>
      </c>
      <c r="K210" s="1" t="s">
        <v>4561</v>
      </c>
      <c r="L210" s="1" t="s">
        <v>4498</v>
      </c>
      <c r="M210" s="161">
        <v>28500</v>
      </c>
      <c r="U210" s="59"/>
      <c r="V210" s="59"/>
      <c r="AY210" s="160">
        <v>34232</v>
      </c>
      <c r="AZ210" s="160">
        <v>39148</v>
      </c>
    </row>
    <row r="211" spans="1:52">
      <c r="A211" s="1">
        <v>1211</v>
      </c>
      <c r="B211" s="1" t="s">
        <v>3770</v>
      </c>
      <c r="C211" s="1" t="s">
        <v>1051</v>
      </c>
      <c r="D211" s="1" t="s">
        <v>4497</v>
      </c>
      <c r="E211" s="1" t="s">
        <v>4560</v>
      </c>
      <c r="F211" s="1" t="s">
        <v>4559</v>
      </c>
      <c r="G211" s="1" t="s">
        <v>4558</v>
      </c>
      <c r="H211" s="1" t="s">
        <v>333</v>
      </c>
      <c r="I211" s="1" t="s">
        <v>2557</v>
      </c>
      <c r="J211" s="159">
        <v>1118</v>
      </c>
      <c r="K211" s="1" t="s">
        <v>4557</v>
      </c>
      <c r="L211" s="1" t="s">
        <v>4498</v>
      </c>
      <c r="M211" s="161">
        <v>32000</v>
      </c>
      <c r="U211" s="59"/>
      <c r="V211" s="59"/>
      <c r="AY211" s="160">
        <v>34356</v>
      </c>
      <c r="AZ211" s="160">
        <v>39738</v>
      </c>
    </row>
    <row r="212" spans="1:52">
      <c r="A212" s="1">
        <v>1212</v>
      </c>
      <c r="B212" s="1" t="s">
        <v>651</v>
      </c>
      <c r="C212" s="1" t="s">
        <v>3736</v>
      </c>
      <c r="D212" s="1" t="s">
        <v>4518</v>
      </c>
      <c r="E212" s="1" t="s">
        <v>4556</v>
      </c>
      <c r="F212" s="1" t="s">
        <v>4502</v>
      </c>
      <c r="G212" s="1" t="s">
        <v>4555</v>
      </c>
      <c r="H212" s="1" t="s">
        <v>2646</v>
      </c>
      <c r="I212" s="1" t="s">
        <v>2557</v>
      </c>
      <c r="J212" s="159" t="s">
        <v>4554</v>
      </c>
      <c r="K212" s="1" t="s">
        <v>4553</v>
      </c>
      <c r="L212" s="1" t="s">
        <v>4498</v>
      </c>
      <c r="M212" s="161">
        <v>40500</v>
      </c>
      <c r="U212" s="59"/>
      <c r="V212" s="59"/>
      <c r="AY212" s="160">
        <v>34382</v>
      </c>
      <c r="AZ212" s="160">
        <v>39279</v>
      </c>
    </row>
    <row r="213" spans="1:52">
      <c r="A213" s="1">
        <v>1213</v>
      </c>
      <c r="B213" s="1" t="s">
        <v>3808</v>
      </c>
      <c r="C213" s="1" t="s">
        <v>1030</v>
      </c>
      <c r="D213" s="1" t="s">
        <v>4552</v>
      </c>
      <c r="E213" s="1" t="s">
        <v>4551</v>
      </c>
      <c r="F213" s="1" t="s">
        <v>4523</v>
      </c>
      <c r="G213" s="1" t="s">
        <v>4550</v>
      </c>
      <c r="H213" s="1" t="s">
        <v>2751</v>
      </c>
      <c r="I213" s="1" t="s">
        <v>2557</v>
      </c>
      <c r="J213" s="159">
        <v>1060</v>
      </c>
      <c r="K213" s="1" t="s">
        <v>4549</v>
      </c>
      <c r="L213" s="1" t="s">
        <v>4519</v>
      </c>
      <c r="M213" s="161">
        <v>40500</v>
      </c>
      <c r="U213" s="59"/>
      <c r="V213" s="59"/>
      <c r="AY213" s="160">
        <v>34480</v>
      </c>
      <c r="AZ213" s="160">
        <v>39227</v>
      </c>
    </row>
    <row r="214" spans="1:52">
      <c r="A214" s="1">
        <v>1214</v>
      </c>
      <c r="B214" s="1" t="s">
        <v>235</v>
      </c>
      <c r="C214" s="1" t="s">
        <v>3747</v>
      </c>
      <c r="D214" s="1" t="s">
        <v>4508</v>
      </c>
      <c r="E214" s="1" t="s">
        <v>4548</v>
      </c>
      <c r="F214" s="1" t="s">
        <v>4502</v>
      </c>
      <c r="G214" s="1" t="s">
        <v>4547</v>
      </c>
      <c r="H214" s="1" t="s">
        <v>333</v>
      </c>
      <c r="I214" s="1" t="s">
        <v>2557</v>
      </c>
      <c r="J214" s="159">
        <v>1115</v>
      </c>
      <c r="K214" s="1" t="s">
        <v>4545</v>
      </c>
      <c r="L214" s="1" t="s">
        <v>4498</v>
      </c>
      <c r="M214" s="161">
        <v>40500</v>
      </c>
      <c r="U214" s="59"/>
      <c r="V214" s="59"/>
      <c r="AY214" s="160">
        <v>34565</v>
      </c>
      <c r="AZ214" s="160">
        <v>39411</v>
      </c>
    </row>
    <row r="215" spans="1:52">
      <c r="A215" s="1">
        <v>1215</v>
      </c>
      <c r="B215" s="1" t="s">
        <v>900</v>
      </c>
      <c r="C215" s="1" t="s">
        <v>3783</v>
      </c>
      <c r="D215" s="1" t="s">
        <v>4508</v>
      </c>
      <c r="E215" s="1" t="s">
        <v>4541</v>
      </c>
      <c r="F215" s="1" t="s">
        <v>4502</v>
      </c>
      <c r="G215" s="1" t="s">
        <v>4544</v>
      </c>
      <c r="H215" s="1" t="s">
        <v>333</v>
      </c>
      <c r="I215" s="1" t="s">
        <v>2557</v>
      </c>
      <c r="J215" s="159">
        <v>1103</v>
      </c>
      <c r="K215" s="1" t="s">
        <v>4542</v>
      </c>
      <c r="L215" s="1" t="s">
        <v>4498</v>
      </c>
      <c r="M215" s="161">
        <v>40500</v>
      </c>
      <c r="U215" s="59"/>
      <c r="V215" s="59"/>
      <c r="AY215" s="160">
        <v>34584</v>
      </c>
      <c r="AZ215" s="160">
        <v>39403</v>
      </c>
    </row>
    <row r="216" spans="1:52">
      <c r="A216" s="1">
        <v>1216</v>
      </c>
      <c r="B216" s="1" t="s">
        <v>994</v>
      </c>
      <c r="C216" s="1" t="s">
        <v>927</v>
      </c>
      <c r="D216" s="1" t="s">
        <v>22</v>
      </c>
      <c r="E216" s="1" t="s">
        <v>4541</v>
      </c>
      <c r="F216" s="1" t="s">
        <v>4502</v>
      </c>
      <c r="G216" s="1" t="s">
        <v>4540</v>
      </c>
      <c r="H216" s="1" t="s">
        <v>2646</v>
      </c>
      <c r="I216" s="1" t="s">
        <v>2557</v>
      </c>
      <c r="J216" s="159">
        <v>1021</v>
      </c>
      <c r="K216" s="1" t="s">
        <v>4538</v>
      </c>
      <c r="L216" s="1" t="s">
        <v>4498</v>
      </c>
      <c r="M216" s="161">
        <v>40500</v>
      </c>
      <c r="U216" s="59"/>
      <c r="V216" s="59"/>
      <c r="AY216" s="160">
        <v>34586</v>
      </c>
      <c r="AZ216" s="160">
        <v>39906</v>
      </c>
    </row>
    <row r="217" spans="1:52">
      <c r="A217" s="1">
        <v>1217</v>
      </c>
      <c r="B217" s="1" t="s">
        <v>980</v>
      </c>
      <c r="C217" s="1" t="s">
        <v>3819</v>
      </c>
      <c r="E217" s="1" t="s">
        <v>4531</v>
      </c>
      <c r="F217" s="1" t="s">
        <v>4523</v>
      </c>
      <c r="G217" s="1" t="s">
        <v>4975</v>
      </c>
      <c r="H217" s="1" t="s">
        <v>2751</v>
      </c>
      <c r="I217" s="1" t="s">
        <v>2557</v>
      </c>
      <c r="J217" s="159" t="s">
        <v>4974</v>
      </c>
      <c r="K217" s="1" t="s">
        <v>4973</v>
      </c>
      <c r="L217" s="1" t="s">
        <v>4519</v>
      </c>
      <c r="M217" s="161">
        <v>32000</v>
      </c>
      <c r="U217" s="59"/>
      <c r="V217" s="59"/>
      <c r="AY217" s="160">
        <v>31990</v>
      </c>
      <c r="AZ217" s="160">
        <v>40194</v>
      </c>
    </row>
    <row r="218" spans="1:52">
      <c r="A218" s="1">
        <v>1218</v>
      </c>
      <c r="B218" s="1" t="s">
        <v>48</v>
      </c>
      <c r="C218" s="1" t="s">
        <v>3791</v>
      </c>
      <c r="D218" s="1" t="s">
        <v>4671</v>
      </c>
      <c r="E218" s="1" t="s">
        <v>4955</v>
      </c>
      <c r="F218" s="1" t="s">
        <v>4502</v>
      </c>
      <c r="G218" s="1" t="s">
        <v>4954</v>
      </c>
      <c r="H218" s="1" t="s">
        <v>333</v>
      </c>
      <c r="I218" s="1" t="s">
        <v>2557</v>
      </c>
      <c r="J218" s="159">
        <v>1115</v>
      </c>
      <c r="K218" s="1" t="s">
        <v>4545</v>
      </c>
      <c r="L218" s="1" t="s">
        <v>4532</v>
      </c>
      <c r="M218" s="161">
        <v>33000</v>
      </c>
      <c r="U218" s="59"/>
      <c r="V218" s="59"/>
      <c r="AY218" s="160">
        <v>26603</v>
      </c>
      <c r="AZ218" s="160">
        <v>40181</v>
      </c>
    </row>
    <row r="219" spans="1:52">
      <c r="A219" s="1">
        <v>1219</v>
      </c>
      <c r="B219" s="1" t="s">
        <v>810</v>
      </c>
      <c r="C219" s="1" t="s">
        <v>3773</v>
      </c>
      <c r="D219" s="1" t="s">
        <v>4497</v>
      </c>
      <c r="E219" s="1" t="s">
        <v>4528</v>
      </c>
      <c r="F219" s="1" t="s">
        <v>4523</v>
      </c>
      <c r="G219" s="1" t="s">
        <v>4527</v>
      </c>
      <c r="H219" s="1" t="s">
        <v>2751</v>
      </c>
      <c r="I219" s="1" t="s">
        <v>2557</v>
      </c>
      <c r="J219" s="159">
        <v>1060</v>
      </c>
      <c r="K219" s="1" t="s">
        <v>4526</v>
      </c>
      <c r="L219" s="1" t="s">
        <v>4519</v>
      </c>
      <c r="M219" s="161">
        <v>27800</v>
      </c>
      <c r="AY219" s="160">
        <v>32602</v>
      </c>
      <c r="AZ219" s="160">
        <v>37516</v>
      </c>
    </row>
    <row r="220" spans="1:52">
      <c r="A220" s="1">
        <v>1220</v>
      </c>
      <c r="B220" s="1" t="s">
        <v>3759</v>
      </c>
      <c r="C220" s="1" t="s">
        <v>805</v>
      </c>
      <c r="D220" s="1" t="s">
        <v>4525</v>
      </c>
      <c r="E220" s="1" t="s">
        <v>4524</v>
      </c>
      <c r="F220" s="1" t="s">
        <v>4523</v>
      </c>
      <c r="G220" s="1" t="s">
        <v>4522</v>
      </c>
      <c r="H220" s="1" t="s">
        <v>2751</v>
      </c>
      <c r="I220" s="1" t="s">
        <v>2557</v>
      </c>
      <c r="J220" s="159" t="s">
        <v>4521</v>
      </c>
      <c r="K220" s="1" t="s">
        <v>4520</v>
      </c>
      <c r="L220" s="1" t="s">
        <v>4519</v>
      </c>
      <c r="M220" s="161">
        <v>32000</v>
      </c>
      <c r="AY220" s="160">
        <v>32604</v>
      </c>
      <c r="AZ220" s="160">
        <v>37500</v>
      </c>
    </row>
    <row r="221" spans="1:52">
      <c r="A221" s="1">
        <v>1221</v>
      </c>
      <c r="B221" s="1" t="s">
        <v>3743</v>
      </c>
      <c r="C221" s="1" t="s">
        <v>795</v>
      </c>
      <c r="D221" s="1" t="s">
        <v>4518</v>
      </c>
      <c r="E221" s="1" t="s">
        <v>4517</v>
      </c>
      <c r="F221" s="1" t="s">
        <v>4502</v>
      </c>
      <c r="G221" s="1" t="s">
        <v>4516</v>
      </c>
      <c r="H221" s="1" t="s">
        <v>2562</v>
      </c>
      <c r="I221" s="1" t="s">
        <v>2557</v>
      </c>
      <c r="J221" s="159">
        <v>1106</v>
      </c>
      <c r="K221" s="1" t="s">
        <v>4514</v>
      </c>
      <c r="L221" s="1" t="s">
        <v>4498</v>
      </c>
      <c r="M221" s="161">
        <v>40500</v>
      </c>
      <c r="AY221" s="160">
        <v>32681</v>
      </c>
      <c r="AZ221" s="160">
        <v>37842</v>
      </c>
    </row>
    <row r="222" spans="1:52">
      <c r="A222" s="1">
        <v>1222</v>
      </c>
      <c r="B222" s="1" t="s">
        <v>1383</v>
      </c>
      <c r="C222" s="1" t="s">
        <v>1874</v>
      </c>
      <c r="E222" s="1" t="s">
        <v>4513</v>
      </c>
      <c r="F222" s="1" t="s">
        <v>4512</v>
      </c>
      <c r="G222" s="1" t="s">
        <v>4511</v>
      </c>
      <c r="H222" s="1" t="s">
        <v>333</v>
      </c>
      <c r="I222" s="1" t="s">
        <v>2557</v>
      </c>
      <c r="J222" s="159">
        <v>1118</v>
      </c>
      <c r="K222" s="1" t="s">
        <v>4509</v>
      </c>
      <c r="L222" s="1" t="s">
        <v>4498</v>
      </c>
      <c r="M222" s="161">
        <v>27800</v>
      </c>
      <c r="AY222" s="160">
        <v>32984</v>
      </c>
      <c r="AZ222" s="160">
        <v>36169</v>
      </c>
    </row>
    <row r="223" spans="1:52">
      <c r="A223" s="1">
        <v>1223</v>
      </c>
      <c r="B223" s="1" t="s">
        <v>69</v>
      </c>
      <c r="C223" s="1" t="s">
        <v>984</v>
      </c>
      <c r="D223" s="1" t="s">
        <v>4508</v>
      </c>
      <c r="E223" s="1" t="s">
        <v>4507</v>
      </c>
      <c r="F223" s="1" t="s">
        <v>4502</v>
      </c>
      <c r="G223" s="1" t="s">
        <v>4506</v>
      </c>
      <c r="H223" s="1" t="s">
        <v>333</v>
      </c>
      <c r="I223" s="1" t="s">
        <v>2557</v>
      </c>
      <c r="J223" s="159" t="s">
        <v>4505</v>
      </c>
      <c r="K223" s="1" t="s">
        <v>4504</v>
      </c>
      <c r="L223" s="1" t="s">
        <v>4498</v>
      </c>
      <c r="M223" s="161">
        <v>40500</v>
      </c>
      <c r="AY223" s="160">
        <v>33154</v>
      </c>
      <c r="AZ223" s="160">
        <v>38217</v>
      </c>
    </row>
    <row r="224" spans="1:52">
      <c r="A224" s="1">
        <v>1224</v>
      </c>
      <c r="B224" s="1" t="s">
        <v>484</v>
      </c>
      <c r="C224" s="1" t="s">
        <v>3802</v>
      </c>
      <c r="E224" s="1" t="s">
        <v>4503</v>
      </c>
      <c r="F224" s="1" t="s">
        <v>4502</v>
      </c>
      <c r="G224" s="1" t="s">
        <v>4501</v>
      </c>
      <c r="H224" s="1" t="s">
        <v>2751</v>
      </c>
      <c r="I224" s="1" t="s">
        <v>2557</v>
      </c>
      <c r="J224" s="159">
        <v>1060</v>
      </c>
      <c r="K224" s="1" t="s">
        <v>4499</v>
      </c>
      <c r="L224" s="1" t="s">
        <v>4498</v>
      </c>
      <c r="M224" s="161">
        <v>32000</v>
      </c>
      <c r="AY224" s="160">
        <v>33240</v>
      </c>
      <c r="AZ224" s="160">
        <v>38124</v>
      </c>
    </row>
    <row r="225" spans="1:52">
      <c r="A225" s="1">
        <v>1225</v>
      </c>
      <c r="B225" s="1" t="s">
        <v>155</v>
      </c>
      <c r="C225" s="1" t="s">
        <v>3763</v>
      </c>
      <c r="D225" s="1" t="s">
        <v>4497</v>
      </c>
      <c r="E225" s="1" t="s">
        <v>4496</v>
      </c>
      <c r="F225" s="1" t="s">
        <v>4495</v>
      </c>
      <c r="G225" s="1" t="s">
        <v>4494</v>
      </c>
      <c r="H225" s="1" t="s">
        <v>2862</v>
      </c>
      <c r="I225" s="1" t="s">
        <v>2557</v>
      </c>
      <c r="J225" s="159">
        <v>1028</v>
      </c>
      <c r="K225" s="1" t="s">
        <v>4492</v>
      </c>
      <c r="L225" s="1" t="s">
        <v>4491</v>
      </c>
      <c r="M225" s="161">
        <v>32000</v>
      </c>
      <c r="AY225" s="160">
        <v>33352</v>
      </c>
      <c r="AZ225" s="160">
        <v>38287</v>
      </c>
    </row>
  </sheetData>
  <sortState xmlns:xlrd2="http://schemas.microsoft.com/office/spreadsheetml/2017/richdata2" ref="A2:M225">
    <sortCondition ref="A37"/>
  </sortState>
  <conditionalFormatting sqref="E12">
    <cfRule type="duplicateValues" priority="2"/>
  </conditionalFormatting>
  <conditionalFormatting sqref="B3">
    <cfRule type="duplicateValues" dxfId="0" priority="1"/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rgb="FFFFC000"/>
  </sheetPr>
  <dimension ref="A1:BD794"/>
  <sheetViews>
    <sheetView zoomScale="130" zoomScaleNormal="130" workbookViewId="0">
      <selection activeCell="B1" sqref="B1:C16"/>
    </sheetView>
  </sheetViews>
  <sheetFormatPr defaultRowHeight="12.75"/>
  <cols>
    <col min="1" max="1" width="12.42578125" bestFit="1" customWidth="1"/>
    <col min="2" max="2" width="11.140625" bestFit="1" customWidth="1"/>
    <col min="3" max="3" width="15.140625" bestFit="1" customWidth="1"/>
    <col min="4" max="4" width="3" bestFit="1" customWidth="1"/>
    <col min="5" max="5" width="11.140625" bestFit="1" customWidth="1"/>
    <col min="6" max="6" width="19.28515625" bestFit="1" customWidth="1"/>
    <col min="7" max="7" width="28.85546875" bestFit="1" customWidth="1"/>
    <col min="8" max="8" width="16.42578125" bestFit="1" customWidth="1"/>
    <col min="9" max="9" width="5.42578125" bestFit="1" customWidth="1"/>
    <col min="10" max="10" width="10.5703125" bestFit="1" customWidth="1"/>
    <col min="11" max="11" width="11.7109375" bestFit="1" customWidth="1"/>
    <col min="12" max="12" width="16.42578125" bestFit="1" customWidth="1"/>
    <col min="13" max="14" width="10.140625" bestFit="1" customWidth="1"/>
    <col min="15" max="16" width="10.7109375" bestFit="1" customWidth="1"/>
    <col min="17" max="17" width="12.85546875" bestFit="1" customWidth="1"/>
    <col min="23" max="24" width="10.28515625" bestFit="1" customWidth="1"/>
    <col min="53" max="54" width="10.140625" bestFit="1" customWidth="1"/>
  </cols>
  <sheetData>
    <row r="1" spans="1:54" s="175" customFormat="1">
      <c r="A1" s="175" t="s">
        <v>5202</v>
      </c>
      <c r="B1" s="175" t="s">
        <v>4465</v>
      </c>
      <c r="C1" s="175" t="s">
        <v>4464</v>
      </c>
      <c r="D1" s="175" t="s">
        <v>2260</v>
      </c>
      <c r="E1" s="175" t="s">
        <v>5201</v>
      </c>
      <c r="F1" s="175" t="s">
        <v>5200</v>
      </c>
      <c r="G1" s="175" t="s">
        <v>4463</v>
      </c>
      <c r="H1" s="175" t="s">
        <v>4462</v>
      </c>
      <c r="I1" s="175" t="s">
        <v>4461</v>
      </c>
      <c r="J1" s="175" t="s">
        <v>4488</v>
      </c>
      <c r="K1" s="175" t="s">
        <v>5199</v>
      </c>
      <c r="L1" s="175" t="s">
        <v>5198</v>
      </c>
      <c r="M1" s="175" t="s">
        <v>5197</v>
      </c>
      <c r="N1" s="175" t="s">
        <v>5196</v>
      </c>
      <c r="O1" s="175" t="s">
        <v>5195</v>
      </c>
      <c r="BA1" s="175" t="s">
        <v>5197</v>
      </c>
      <c r="BB1" s="175" t="s">
        <v>5196</v>
      </c>
    </row>
    <row r="2" spans="1:54">
      <c r="A2">
        <v>1209</v>
      </c>
      <c r="B2" t="s">
        <v>2095</v>
      </c>
      <c r="C2" t="s">
        <v>3816</v>
      </c>
      <c r="D2" t="s">
        <v>4569</v>
      </c>
      <c r="E2" t="s">
        <v>4568</v>
      </c>
      <c r="F2" t="s">
        <v>4502</v>
      </c>
      <c r="G2" t="s">
        <v>4567</v>
      </c>
      <c r="H2" t="s">
        <v>2632</v>
      </c>
      <c r="I2" t="s">
        <v>2557</v>
      </c>
      <c r="J2" t="s">
        <v>4566</v>
      </c>
      <c r="K2" t="s">
        <v>4565</v>
      </c>
      <c r="L2" t="s">
        <v>4498</v>
      </c>
      <c r="M2" s="58">
        <f t="shared" ref="M2:M65" ca="1" si="0">(YEAR(TODAY()-YEAR(BA2)))+BA2-365*3</f>
        <v>19595</v>
      </c>
      <c r="N2" s="58">
        <f t="shared" ref="N2:N65" ca="1" si="1">(YEAR(TODAY()-YEAR(BB2))/1000*365)+BB2+(365*2)</f>
        <v>41021.11</v>
      </c>
      <c r="O2" s="57">
        <v>29800</v>
      </c>
      <c r="Q2" s="58"/>
      <c r="W2" s="59"/>
      <c r="X2" s="59"/>
      <c r="BA2" s="58">
        <v>18675</v>
      </c>
      <c r="BB2" s="58">
        <v>39556</v>
      </c>
    </row>
    <row r="3" spans="1:54">
      <c r="A3">
        <v>1157</v>
      </c>
      <c r="B3" t="s">
        <v>1071</v>
      </c>
      <c r="C3" t="s">
        <v>1906</v>
      </c>
      <c r="D3" t="s">
        <v>4671</v>
      </c>
      <c r="E3" t="s">
        <v>4749</v>
      </c>
      <c r="F3" t="s">
        <v>4502</v>
      </c>
      <c r="G3" t="s">
        <v>4748</v>
      </c>
      <c r="H3" t="s">
        <v>2632</v>
      </c>
      <c r="I3" t="s">
        <v>2557</v>
      </c>
      <c r="J3" t="s">
        <v>4566</v>
      </c>
      <c r="K3" t="s">
        <v>4747</v>
      </c>
      <c r="L3" t="s">
        <v>4498</v>
      </c>
      <c r="M3" s="58">
        <f t="shared" ca="1" si="0"/>
        <v>19696</v>
      </c>
      <c r="N3" s="58">
        <f t="shared" ca="1" si="1"/>
        <v>40319.11</v>
      </c>
      <c r="O3" s="57">
        <v>46000</v>
      </c>
      <c r="W3" s="59"/>
      <c r="X3" s="59"/>
      <c r="BA3" s="58">
        <v>18776</v>
      </c>
      <c r="BB3" s="58">
        <v>38854</v>
      </c>
    </row>
    <row r="4" spans="1:54">
      <c r="A4">
        <v>1039</v>
      </c>
      <c r="B4" t="s">
        <v>2124</v>
      </c>
      <c r="C4" t="s">
        <v>4404</v>
      </c>
      <c r="D4" t="s">
        <v>22</v>
      </c>
      <c r="E4" t="s">
        <v>5089</v>
      </c>
      <c r="F4" t="s">
        <v>4502</v>
      </c>
      <c r="G4" t="s">
        <v>5088</v>
      </c>
      <c r="H4" t="s">
        <v>2605</v>
      </c>
      <c r="I4" t="s">
        <v>2557</v>
      </c>
      <c r="J4" t="s">
        <v>4884</v>
      </c>
      <c r="K4" t="s">
        <v>5087</v>
      </c>
      <c r="L4" t="s">
        <v>4498</v>
      </c>
      <c r="M4" s="58">
        <f t="shared" ca="1" si="0"/>
        <v>27050</v>
      </c>
      <c r="N4" s="58">
        <f t="shared" ca="1" si="1"/>
        <v>41606.11</v>
      </c>
      <c r="O4" s="57">
        <v>32000</v>
      </c>
      <c r="W4" s="59"/>
      <c r="X4" s="61"/>
      <c r="BA4" s="58">
        <v>26130</v>
      </c>
      <c r="BB4" s="58">
        <v>40141</v>
      </c>
    </row>
    <row r="5" spans="1:54">
      <c r="A5">
        <v>1105</v>
      </c>
      <c r="B5" t="s">
        <v>74</v>
      </c>
      <c r="C5" t="s">
        <v>3975</v>
      </c>
      <c r="D5" t="s">
        <v>4720</v>
      </c>
      <c r="E5" t="s">
        <v>4910</v>
      </c>
      <c r="F5" t="s">
        <v>4745</v>
      </c>
      <c r="G5" t="s">
        <v>4909</v>
      </c>
      <c r="H5" t="s">
        <v>2605</v>
      </c>
      <c r="I5" t="s">
        <v>2557</v>
      </c>
      <c r="J5" t="s">
        <v>4884</v>
      </c>
      <c r="K5" t="s">
        <v>4908</v>
      </c>
      <c r="L5" t="s">
        <v>4741</v>
      </c>
      <c r="M5" s="58">
        <f t="shared" ca="1" si="0"/>
        <v>19898</v>
      </c>
      <c r="N5" s="58">
        <f t="shared" ca="1" si="1"/>
        <v>40653.11</v>
      </c>
      <c r="O5" s="57">
        <v>33000</v>
      </c>
      <c r="W5" s="59"/>
      <c r="X5" s="59"/>
      <c r="BA5" s="58">
        <v>18978</v>
      </c>
      <c r="BB5" s="58">
        <v>39188</v>
      </c>
    </row>
    <row r="6" spans="1:54">
      <c r="A6">
        <v>1113</v>
      </c>
      <c r="B6" t="s">
        <v>3958</v>
      </c>
      <c r="C6" t="s">
        <v>1455</v>
      </c>
      <c r="D6" t="s">
        <v>4537</v>
      </c>
      <c r="E6" t="s">
        <v>4886</v>
      </c>
      <c r="F6" t="s">
        <v>4820</v>
      </c>
      <c r="G6" t="s">
        <v>4885</v>
      </c>
      <c r="H6" t="s">
        <v>2605</v>
      </c>
      <c r="I6" t="s">
        <v>2557</v>
      </c>
      <c r="J6" t="s">
        <v>4884</v>
      </c>
      <c r="K6" t="s">
        <v>4883</v>
      </c>
      <c r="L6" t="s">
        <v>4491</v>
      </c>
      <c r="M6" s="58">
        <f t="shared" ca="1" si="0"/>
        <v>20830</v>
      </c>
      <c r="N6" s="58">
        <f t="shared" ca="1" si="1"/>
        <v>41596.11</v>
      </c>
      <c r="O6" s="57">
        <v>32000</v>
      </c>
      <c r="W6" s="59"/>
      <c r="X6" s="59"/>
      <c r="BA6" s="58">
        <v>19910</v>
      </c>
      <c r="BB6" s="58">
        <v>40131</v>
      </c>
    </row>
    <row r="7" spans="1:54">
      <c r="A7">
        <v>1150</v>
      </c>
      <c r="B7" t="s">
        <v>130</v>
      </c>
      <c r="C7" t="s">
        <v>2203</v>
      </c>
      <c r="D7" t="s">
        <v>4730</v>
      </c>
      <c r="E7" t="s">
        <v>4872</v>
      </c>
      <c r="F7" t="s">
        <v>4502</v>
      </c>
      <c r="G7" t="s">
        <v>4871</v>
      </c>
      <c r="H7" t="s">
        <v>2747</v>
      </c>
      <c r="I7" t="s">
        <v>2557</v>
      </c>
      <c r="J7" t="s">
        <v>4571</v>
      </c>
      <c r="K7" t="s">
        <v>4870</v>
      </c>
      <c r="L7" t="s">
        <v>4498</v>
      </c>
      <c r="M7" s="58">
        <f t="shared" ca="1" si="0"/>
        <v>20340</v>
      </c>
      <c r="N7" s="58">
        <f t="shared" ca="1" si="1"/>
        <v>40476.11</v>
      </c>
      <c r="O7" s="57">
        <v>28500</v>
      </c>
      <c r="W7" s="59"/>
      <c r="X7" s="59"/>
      <c r="BA7" s="58">
        <v>19420</v>
      </c>
      <c r="BB7" s="58">
        <v>39011</v>
      </c>
    </row>
    <row r="8" spans="1:54">
      <c r="A8">
        <v>1205</v>
      </c>
      <c r="B8" t="s">
        <v>858</v>
      </c>
      <c r="C8" t="s">
        <v>3755</v>
      </c>
      <c r="D8" t="s">
        <v>4518</v>
      </c>
      <c r="E8" t="s">
        <v>4587</v>
      </c>
      <c r="F8" t="s">
        <v>4502</v>
      </c>
      <c r="G8" t="s">
        <v>4586</v>
      </c>
      <c r="H8" t="s">
        <v>4585</v>
      </c>
      <c r="I8" t="s">
        <v>2557</v>
      </c>
      <c r="J8" t="s">
        <v>4584</v>
      </c>
      <c r="K8" t="s">
        <v>4583</v>
      </c>
      <c r="L8" t="s">
        <v>4498</v>
      </c>
      <c r="M8" s="58">
        <f t="shared" ca="1" si="0"/>
        <v>20478</v>
      </c>
      <c r="N8" s="58">
        <f t="shared" ca="1" si="1"/>
        <v>41528.11</v>
      </c>
      <c r="O8" s="57">
        <v>23900</v>
      </c>
      <c r="W8" s="59"/>
      <c r="X8" s="59"/>
      <c r="BA8" s="58">
        <v>19558</v>
      </c>
      <c r="BB8" s="58">
        <v>40063</v>
      </c>
    </row>
    <row r="9" spans="1:54">
      <c r="A9">
        <v>1073</v>
      </c>
      <c r="B9" t="s">
        <v>4297</v>
      </c>
      <c r="C9" t="s">
        <v>171</v>
      </c>
      <c r="D9" t="s">
        <v>4671</v>
      </c>
      <c r="E9" t="s">
        <v>5002</v>
      </c>
      <c r="F9" t="s">
        <v>4502</v>
      </c>
      <c r="G9" t="s">
        <v>5001</v>
      </c>
      <c r="H9" t="s">
        <v>2646</v>
      </c>
      <c r="I9" t="s">
        <v>2557</v>
      </c>
      <c r="J9" t="s">
        <v>4631</v>
      </c>
      <c r="K9" t="s">
        <v>5000</v>
      </c>
      <c r="L9" t="s">
        <v>4498</v>
      </c>
      <c r="M9" s="58">
        <f t="shared" ca="1" si="0"/>
        <v>20637</v>
      </c>
      <c r="N9" s="58">
        <f t="shared" ca="1" si="1"/>
        <v>40949.11</v>
      </c>
      <c r="O9" s="57">
        <v>33000</v>
      </c>
      <c r="R9">
        <f>2016-2003</f>
        <v>13</v>
      </c>
      <c r="W9" s="59"/>
      <c r="X9" s="59"/>
      <c r="BA9" s="58">
        <v>19717</v>
      </c>
      <c r="BB9" s="58">
        <v>39484</v>
      </c>
    </row>
    <row r="10" spans="1:54">
      <c r="A10">
        <v>1216</v>
      </c>
      <c r="B10" t="s">
        <v>994</v>
      </c>
      <c r="C10" t="s">
        <v>927</v>
      </c>
      <c r="D10" t="s">
        <v>22</v>
      </c>
      <c r="E10" t="s">
        <v>4541</v>
      </c>
      <c r="F10" t="s">
        <v>4502</v>
      </c>
      <c r="G10" t="s">
        <v>4540</v>
      </c>
      <c r="H10" t="s">
        <v>2646</v>
      </c>
      <c r="I10" t="s">
        <v>2557</v>
      </c>
      <c r="J10" t="s">
        <v>4539</v>
      </c>
      <c r="K10" t="s">
        <v>4538</v>
      </c>
      <c r="L10" t="s">
        <v>4498</v>
      </c>
      <c r="M10" s="58">
        <f t="shared" ca="1" si="0"/>
        <v>20657</v>
      </c>
      <c r="N10" s="58">
        <f t="shared" ca="1" si="1"/>
        <v>39887.11</v>
      </c>
      <c r="O10" s="57">
        <v>40500</v>
      </c>
      <c r="W10" s="59"/>
      <c r="X10" s="59"/>
      <c r="BA10" s="58">
        <v>19737</v>
      </c>
      <c r="BB10" s="58">
        <v>38422</v>
      </c>
    </row>
    <row r="11" spans="1:54">
      <c r="A11">
        <v>1088</v>
      </c>
      <c r="B11" t="s">
        <v>155</v>
      </c>
      <c r="C11" t="s">
        <v>4273</v>
      </c>
      <c r="D11" t="s">
        <v>4537</v>
      </c>
      <c r="E11" t="s">
        <v>4961</v>
      </c>
      <c r="F11" t="s">
        <v>4495</v>
      </c>
      <c r="G11" t="s">
        <v>4960</v>
      </c>
      <c r="H11" t="s">
        <v>2646</v>
      </c>
      <c r="I11" t="s">
        <v>2557</v>
      </c>
      <c r="J11" t="s">
        <v>4736</v>
      </c>
      <c r="K11" t="s">
        <v>4959</v>
      </c>
      <c r="L11" t="s">
        <v>4491</v>
      </c>
      <c r="M11" s="58">
        <f t="shared" ca="1" si="0"/>
        <v>20684</v>
      </c>
      <c r="N11" s="58">
        <f t="shared" ca="1" si="1"/>
        <v>40727.11</v>
      </c>
      <c r="O11" s="57">
        <v>46000</v>
      </c>
      <c r="W11" s="59"/>
      <c r="X11" s="59"/>
      <c r="BA11" s="58">
        <v>19764</v>
      </c>
      <c r="BB11" s="58">
        <v>39262</v>
      </c>
    </row>
    <row r="12" spans="1:54">
      <c r="A12">
        <v>1035</v>
      </c>
      <c r="B12" t="s">
        <v>299</v>
      </c>
      <c r="C12" t="s">
        <v>4262</v>
      </c>
      <c r="D12" t="s">
        <v>4825</v>
      </c>
      <c r="E12" t="s">
        <v>5102</v>
      </c>
      <c r="F12" t="s">
        <v>4502</v>
      </c>
      <c r="G12" t="s">
        <v>5101</v>
      </c>
      <c r="H12" t="s">
        <v>2646</v>
      </c>
      <c r="I12" t="s">
        <v>2557</v>
      </c>
      <c r="J12" t="s">
        <v>5100</v>
      </c>
      <c r="K12" t="s">
        <v>5099</v>
      </c>
      <c r="L12" t="s">
        <v>4498</v>
      </c>
      <c r="M12" s="58">
        <f t="shared" ca="1" si="0"/>
        <v>21814</v>
      </c>
      <c r="N12" s="58">
        <f t="shared" ca="1" si="1"/>
        <v>40045.11</v>
      </c>
      <c r="O12" s="57">
        <v>40500</v>
      </c>
      <c r="W12" s="59"/>
      <c r="X12" s="59"/>
      <c r="BA12" s="58">
        <v>20894</v>
      </c>
      <c r="BB12" s="58">
        <v>38580</v>
      </c>
    </row>
    <row r="13" spans="1:54">
      <c r="A13">
        <v>1191</v>
      </c>
      <c r="B13" t="s">
        <v>2000</v>
      </c>
      <c r="C13" t="s">
        <v>3919</v>
      </c>
      <c r="D13" t="s">
        <v>22</v>
      </c>
      <c r="E13" t="s">
        <v>4633</v>
      </c>
      <c r="F13" t="s">
        <v>4502</v>
      </c>
      <c r="G13" t="s">
        <v>4632</v>
      </c>
      <c r="H13" t="s">
        <v>2646</v>
      </c>
      <c r="I13" t="s">
        <v>2557</v>
      </c>
      <c r="J13" t="s">
        <v>4631</v>
      </c>
      <c r="K13" t="s">
        <v>4630</v>
      </c>
      <c r="L13" t="s">
        <v>4498</v>
      </c>
      <c r="M13" s="58">
        <f t="shared" ca="1" si="0"/>
        <v>31727</v>
      </c>
      <c r="N13" s="58">
        <f t="shared" ca="1" si="1"/>
        <v>41595.11</v>
      </c>
      <c r="O13" s="57">
        <v>40500</v>
      </c>
      <c r="W13" s="59"/>
      <c r="X13" s="59"/>
      <c r="BA13" s="58">
        <v>30807</v>
      </c>
      <c r="BB13" s="58">
        <v>40130</v>
      </c>
    </row>
    <row r="14" spans="1:54">
      <c r="A14">
        <v>1017</v>
      </c>
      <c r="B14" t="s">
        <v>494</v>
      </c>
      <c r="C14" t="s">
        <v>4217</v>
      </c>
      <c r="D14" t="s">
        <v>4525</v>
      </c>
      <c r="E14" t="s">
        <v>5153</v>
      </c>
      <c r="F14" t="s">
        <v>4502</v>
      </c>
      <c r="G14" t="s">
        <v>5152</v>
      </c>
      <c r="H14" t="s">
        <v>2646</v>
      </c>
      <c r="I14" t="s">
        <v>2557</v>
      </c>
      <c r="J14" t="s">
        <v>5151</v>
      </c>
      <c r="K14" t="s">
        <v>5150</v>
      </c>
      <c r="L14" t="s">
        <v>4498</v>
      </c>
      <c r="M14" s="58">
        <f t="shared" ca="1" si="0"/>
        <v>20919</v>
      </c>
      <c r="N14" s="58">
        <f t="shared" ca="1" si="1"/>
        <v>41351.11</v>
      </c>
      <c r="O14" s="57">
        <v>33000</v>
      </c>
      <c r="W14" s="59"/>
      <c r="X14" s="59"/>
      <c r="BA14" s="58">
        <v>19999</v>
      </c>
      <c r="BB14" s="58">
        <v>39886</v>
      </c>
    </row>
    <row r="15" spans="1:54">
      <c r="A15">
        <v>1155</v>
      </c>
      <c r="B15" t="s">
        <v>909</v>
      </c>
      <c r="C15" t="s">
        <v>1164</v>
      </c>
      <c r="D15" t="s">
        <v>4757</v>
      </c>
      <c r="E15" t="s">
        <v>4756</v>
      </c>
      <c r="F15" t="s">
        <v>4502</v>
      </c>
      <c r="G15" t="s">
        <v>4755</v>
      </c>
      <c r="H15" t="s">
        <v>2646</v>
      </c>
      <c r="I15" t="s">
        <v>2557</v>
      </c>
      <c r="J15" t="s">
        <v>4754</v>
      </c>
      <c r="K15" t="s">
        <v>4753</v>
      </c>
      <c r="L15" t="s">
        <v>4498</v>
      </c>
      <c r="M15" s="58">
        <f t="shared" ca="1" si="0"/>
        <v>21041</v>
      </c>
      <c r="N15" s="58">
        <f t="shared" ca="1" si="1"/>
        <v>40171.11</v>
      </c>
      <c r="O15" s="57">
        <v>40500</v>
      </c>
      <c r="W15" s="59"/>
      <c r="X15" s="59"/>
      <c r="BA15" s="58">
        <v>20121</v>
      </c>
      <c r="BB15" s="58">
        <v>38706</v>
      </c>
    </row>
    <row r="16" spans="1:54">
      <c r="A16">
        <v>1160</v>
      </c>
      <c r="B16" t="s">
        <v>2828</v>
      </c>
      <c r="C16" t="s">
        <v>1125</v>
      </c>
      <c r="D16" t="s">
        <v>4730</v>
      </c>
      <c r="E16" t="s">
        <v>4738</v>
      </c>
      <c r="F16" t="s">
        <v>4502</v>
      </c>
      <c r="G16" t="s">
        <v>4737</v>
      </c>
      <c r="H16" t="s">
        <v>2646</v>
      </c>
      <c r="I16" t="s">
        <v>2557</v>
      </c>
      <c r="J16" t="s">
        <v>4736</v>
      </c>
      <c r="K16" t="s">
        <v>4735</v>
      </c>
      <c r="L16" t="s">
        <v>4498</v>
      </c>
      <c r="M16" s="58">
        <f t="shared" ca="1" si="0"/>
        <v>21120</v>
      </c>
      <c r="N16" s="58">
        <f t="shared" ca="1" si="1"/>
        <v>41392.11</v>
      </c>
      <c r="O16" s="57">
        <v>40500</v>
      </c>
      <c r="W16" s="59"/>
      <c r="X16" s="59"/>
      <c r="BA16" s="58">
        <v>20200</v>
      </c>
      <c r="BB16" s="58">
        <v>39927</v>
      </c>
    </row>
    <row r="17" spans="1:54">
      <c r="A17">
        <v>1029</v>
      </c>
      <c r="B17" t="s">
        <v>4388</v>
      </c>
      <c r="C17" t="s">
        <v>1286</v>
      </c>
      <c r="E17" t="s">
        <v>5121</v>
      </c>
      <c r="F17" t="s">
        <v>4512</v>
      </c>
      <c r="G17" t="s">
        <v>5120</v>
      </c>
      <c r="H17" t="s">
        <v>2646</v>
      </c>
      <c r="I17" t="s">
        <v>2557</v>
      </c>
      <c r="J17" t="s">
        <v>5119</v>
      </c>
      <c r="K17" t="s">
        <v>5118</v>
      </c>
      <c r="L17" t="s">
        <v>4498</v>
      </c>
      <c r="M17" s="58">
        <f t="shared" ca="1" si="0"/>
        <v>21401</v>
      </c>
      <c r="N17" s="58">
        <f t="shared" ca="1" si="1"/>
        <v>41354.11</v>
      </c>
      <c r="O17" s="57">
        <v>35000</v>
      </c>
      <c r="W17" s="59"/>
      <c r="X17" s="59"/>
      <c r="BA17" s="58">
        <v>20481</v>
      </c>
      <c r="BB17" s="58">
        <v>39889</v>
      </c>
    </row>
    <row r="18" spans="1:54">
      <c r="A18">
        <v>1212</v>
      </c>
      <c r="B18" t="s">
        <v>651</v>
      </c>
      <c r="C18" t="s">
        <v>3736</v>
      </c>
      <c r="D18" t="s">
        <v>4518</v>
      </c>
      <c r="E18" t="s">
        <v>4556</v>
      </c>
      <c r="F18" t="s">
        <v>4502</v>
      </c>
      <c r="G18" t="s">
        <v>4555</v>
      </c>
      <c r="H18" t="s">
        <v>2646</v>
      </c>
      <c r="I18" t="s">
        <v>2557</v>
      </c>
      <c r="J18" t="s">
        <v>4554</v>
      </c>
      <c r="K18" t="s">
        <v>4553</v>
      </c>
      <c r="L18" t="s">
        <v>4498</v>
      </c>
      <c r="M18" s="58">
        <f t="shared" ca="1" si="0"/>
        <v>21504</v>
      </c>
      <c r="N18" s="58">
        <f t="shared" ca="1" si="1"/>
        <v>40670.11</v>
      </c>
      <c r="O18" s="57">
        <v>40500</v>
      </c>
      <c r="W18" s="59"/>
      <c r="X18" s="59"/>
      <c r="BA18" s="58">
        <v>20584</v>
      </c>
      <c r="BB18" s="58">
        <v>39205</v>
      </c>
    </row>
    <row r="19" spans="1:54">
      <c r="A19">
        <v>1109</v>
      </c>
      <c r="B19" t="s">
        <v>42</v>
      </c>
      <c r="C19" t="s">
        <v>3853</v>
      </c>
      <c r="D19" t="s">
        <v>4857</v>
      </c>
      <c r="E19" t="s">
        <v>4898</v>
      </c>
      <c r="F19" t="s">
        <v>4495</v>
      </c>
      <c r="G19" t="s">
        <v>4897</v>
      </c>
      <c r="H19" t="s">
        <v>2646</v>
      </c>
      <c r="I19" t="s">
        <v>2557</v>
      </c>
      <c r="J19" t="s">
        <v>4754</v>
      </c>
      <c r="K19" t="s">
        <v>4896</v>
      </c>
      <c r="L19" t="s">
        <v>4491</v>
      </c>
      <c r="M19" s="58">
        <f t="shared" ca="1" si="0"/>
        <v>21533</v>
      </c>
      <c r="N19" s="58">
        <f t="shared" ca="1" si="1"/>
        <v>40942.11</v>
      </c>
      <c r="O19" s="57">
        <v>33000</v>
      </c>
      <c r="W19" s="59"/>
      <c r="X19" s="59"/>
      <c r="BA19" s="58">
        <v>20613</v>
      </c>
      <c r="BB19" s="58">
        <v>39477</v>
      </c>
    </row>
    <row r="20" spans="1:54">
      <c r="A20">
        <v>1032</v>
      </c>
      <c r="B20" t="s">
        <v>418</v>
      </c>
      <c r="C20" t="s">
        <v>4159</v>
      </c>
      <c r="D20" t="s">
        <v>22</v>
      </c>
      <c r="E20" t="s">
        <v>5111</v>
      </c>
      <c r="F20" t="s">
        <v>4502</v>
      </c>
      <c r="G20" t="s">
        <v>5110</v>
      </c>
      <c r="H20" t="s">
        <v>2646</v>
      </c>
      <c r="I20" t="s">
        <v>2557</v>
      </c>
      <c r="J20" t="s">
        <v>4736</v>
      </c>
      <c r="K20" t="s">
        <v>5109</v>
      </c>
      <c r="L20" t="s">
        <v>4498</v>
      </c>
      <c r="M20" s="58">
        <f t="shared" ca="1" si="0"/>
        <v>21680</v>
      </c>
      <c r="N20" s="58">
        <f t="shared" ca="1" si="1"/>
        <v>41317.11</v>
      </c>
      <c r="O20" s="57">
        <v>27800</v>
      </c>
      <c r="W20" s="59"/>
      <c r="X20" s="59"/>
      <c r="BA20" s="58">
        <v>20760</v>
      </c>
      <c r="BB20" s="58">
        <v>39852</v>
      </c>
    </row>
    <row r="21" spans="1:54">
      <c r="A21">
        <v>1080</v>
      </c>
      <c r="B21" t="s">
        <v>4163</v>
      </c>
      <c r="C21" t="s">
        <v>93</v>
      </c>
      <c r="E21" t="s">
        <v>4984</v>
      </c>
      <c r="F21" t="s">
        <v>4648</v>
      </c>
      <c r="G21" t="s">
        <v>4983</v>
      </c>
      <c r="H21" t="s">
        <v>4982</v>
      </c>
      <c r="I21" t="s">
        <v>2557</v>
      </c>
      <c r="J21" t="s">
        <v>4981</v>
      </c>
      <c r="K21" t="s">
        <v>4980</v>
      </c>
      <c r="L21" t="s">
        <v>4644</v>
      </c>
      <c r="M21" s="58">
        <f t="shared" ca="1" si="0"/>
        <v>21728</v>
      </c>
      <c r="N21" s="58">
        <f t="shared" ca="1" si="1"/>
        <v>40087.11</v>
      </c>
      <c r="O21" s="57">
        <v>32000</v>
      </c>
      <c r="W21" s="59"/>
      <c r="X21" s="59"/>
      <c r="BA21" s="58">
        <v>20808</v>
      </c>
      <c r="BB21" s="58">
        <v>38622</v>
      </c>
    </row>
    <row r="22" spans="1:54">
      <c r="A22">
        <v>1156</v>
      </c>
      <c r="B22" t="s">
        <v>1190</v>
      </c>
      <c r="C22" t="s">
        <v>4071</v>
      </c>
      <c r="D22" t="s">
        <v>4569</v>
      </c>
      <c r="E22" t="s">
        <v>4752</v>
      </c>
      <c r="F22" t="s">
        <v>4502</v>
      </c>
      <c r="G22" t="s">
        <v>4751</v>
      </c>
      <c r="H22" t="s">
        <v>2862</v>
      </c>
      <c r="I22" t="s">
        <v>2557</v>
      </c>
      <c r="J22" t="s">
        <v>4493</v>
      </c>
      <c r="K22" t="s">
        <v>4750</v>
      </c>
      <c r="L22" t="s">
        <v>4498</v>
      </c>
      <c r="M22" s="58">
        <f t="shared" ca="1" si="0"/>
        <v>21731</v>
      </c>
      <c r="N22" s="58">
        <f t="shared" ca="1" si="1"/>
        <v>40966.11</v>
      </c>
      <c r="O22" s="57">
        <v>27500</v>
      </c>
      <c r="W22" s="59"/>
      <c r="X22" s="59"/>
      <c r="BA22" s="58">
        <v>20811</v>
      </c>
      <c r="BB22" s="58">
        <v>39501</v>
      </c>
    </row>
    <row r="23" spans="1:54">
      <c r="A23">
        <v>1107</v>
      </c>
      <c r="B23" t="s">
        <v>2953</v>
      </c>
      <c r="C23" t="s">
        <v>87</v>
      </c>
      <c r="D23" t="s">
        <v>4730</v>
      </c>
      <c r="E23" t="s">
        <v>4904</v>
      </c>
      <c r="F23" t="s">
        <v>4502</v>
      </c>
      <c r="G23" t="s">
        <v>4903</v>
      </c>
      <c r="H23" t="s">
        <v>2862</v>
      </c>
      <c r="I23" t="s">
        <v>2557</v>
      </c>
      <c r="J23" t="s">
        <v>4493</v>
      </c>
      <c r="K23" t="s">
        <v>4902</v>
      </c>
      <c r="L23" t="s">
        <v>4498</v>
      </c>
      <c r="M23" s="58">
        <f t="shared" ca="1" si="0"/>
        <v>21749</v>
      </c>
      <c r="N23" s="58">
        <f t="shared" ca="1" si="1"/>
        <v>41623.11</v>
      </c>
      <c r="O23" s="57">
        <v>33000</v>
      </c>
      <c r="W23" s="59"/>
      <c r="X23" s="59"/>
      <c r="BA23" s="58">
        <v>20829</v>
      </c>
      <c r="BB23" s="58">
        <v>40158</v>
      </c>
    </row>
    <row r="24" spans="1:54">
      <c r="A24">
        <v>1171</v>
      </c>
      <c r="B24" t="s">
        <v>4019</v>
      </c>
      <c r="C24" t="s">
        <v>998</v>
      </c>
      <c r="D24" t="s">
        <v>4671</v>
      </c>
      <c r="E24" t="s">
        <v>4699</v>
      </c>
      <c r="F24" t="s">
        <v>4502</v>
      </c>
      <c r="G24" t="s">
        <v>4698</v>
      </c>
      <c r="H24" t="s">
        <v>2862</v>
      </c>
      <c r="I24" t="s">
        <v>2557</v>
      </c>
      <c r="J24" t="s">
        <v>4493</v>
      </c>
      <c r="K24" t="s">
        <v>4697</v>
      </c>
      <c r="L24" t="s">
        <v>4498</v>
      </c>
      <c r="M24" s="58">
        <f t="shared" ca="1" si="0"/>
        <v>20714</v>
      </c>
      <c r="N24" s="58">
        <f t="shared" ca="1" si="1"/>
        <v>40432.11</v>
      </c>
      <c r="O24" s="57">
        <v>27800</v>
      </c>
      <c r="W24" s="59"/>
      <c r="X24" s="59"/>
      <c r="BA24" s="58">
        <v>19794</v>
      </c>
      <c r="BB24" s="58">
        <v>38967</v>
      </c>
    </row>
    <row r="25" spans="1:54">
      <c r="A25">
        <v>1056</v>
      </c>
      <c r="B25" t="s">
        <v>2194</v>
      </c>
      <c r="C25" t="s">
        <v>335</v>
      </c>
      <c r="E25" t="s">
        <v>5049</v>
      </c>
      <c r="F25" t="s">
        <v>4502</v>
      </c>
      <c r="G25" t="s">
        <v>4665</v>
      </c>
      <c r="H25" t="s">
        <v>2862</v>
      </c>
      <c r="I25" t="s">
        <v>2557</v>
      </c>
      <c r="J25" t="s">
        <v>4493</v>
      </c>
      <c r="K25" t="s">
        <v>4492</v>
      </c>
      <c r="L25" t="s">
        <v>4498</v>
      </c>
      <c r="M25" s="58">
        <f t="shared" ca="1" si="0"/>
        <v>21800</v>
      </c>
      <c r="N25" s="58">
        <f t="shared" ca="1" si="1"/>
        <v>40558.11</v>
      </c>
      <c r="O25" s="57">
        <v>32000</v>
      </c>
      <c r="W25" s="59"/>
      <c r="X25" s="59"/>
      <c r="BA25" s="58">
        <v>20880</v>
      </c>
      <c r="BB25" s="58">
        <v>39093</v>
      </c>
    </row>
    <row r="26" spans="1:54">
      <c r="A26">
        <v>1210</v>
      </c>
      <c r="B26" t="s">
        <v>587</v>
      </c>
      <c r="C26" t="s">
        <v>704</v>
      </c>
      <c r="D26" t="s">
        <v>4564</v>
      </c>
      <c r="E26" t="s">
        <v>4563</v>
      </c>
      <c r="F26" t="s">
        <v>4559</v>
      </c>
      <c r="G26" t="s">
        <v>4562</v>
      </c>
      <c r="H26" t="s">
        <v>2862</v>
      </c>
      <c r="I26" t="s">
        <v>2557</v>
      </c>
      <c r="J26" s="176" t="s">
        <v>4493</v>
      </c>
      <c r="K26" t="s">
        <v>4561</v>
      </c>
      <c r="L26" t="s">
        <v>4498</v>
      </c>
      <c r="M26" s="58">
        <f t="shared" ca="1" si="0"/>
        <v>21827</v>
      </c>
      <c r="N26" s="58">
        <f t="shared" ca="1" si="1"/>
        <v>41252.11</v>
      </c>
      <c r="O26" s="57">
        <v>28500</v>
      </c>
      <c r="W26" s="59"/>
      <c r="X26" s="59"/>
      <c r="BA26" s="58">
        <v>20907</v>
      </c>
      <c r="BB26" s="58">
        <v>39787</v>
      </c>
    </row>
    <row r="27" spans="1:54">
      <c r="A27">
        <v>1154</v>
      </c>
      <c r="B27" t="s">
        <v>48</v>
      </c>
      <c r="C27" t="s">
        <v>3969</v>
      </c>
      <c r="E27" t="s">
        <v>5165</v>
      </c>
      <c r="F27" t="s">
        <v>4502</v>
      </c>
      <c r="G27" t="s">
        <v>5164</v>
      </c>
      <c r="H27" t="s">
        <v>2862</v>
      </c>
      <c r="I27" t="s">
        <v>2557</v>
      </c>
      <c r="J27" t="s">
        <v>4493</v>
      </c>
      <c r="K27" t="s">
        <v>5163</v>
      </c>
      <c r="L27" t="s">
        <v>4498</v>
      </c>
      <c r="M27" s="58">
        <f t="shared" ca="1" si="0"/>
        <v>21862</v>
      </c>
      <c r="N27" s="58">
        <f t="shared" ca="1" si="1"/>
        <v>41414.11</v>
      </c>
      <c r="O27" s="57">
        <v>40500</v>
      </c>
      <c r="W27" s="59"/>
      <c r="X27" s="59"/>
      <c r="BA27" s="58">
        <v>20942</v>
      </c>
      <c r="BB27" s="58">
        <v>39949</v>
      </c>
    </row>
    <row r="28" spans="1:54">
      <c r="A28">
        <v>1225</v>
      </c>
      <c r="B28" t="s">
        <v>155</v>
      </c>
      <c r="C28" t="s">
        <v>3763</v>
      </c>
      <c r="D28" t="s">
        <v>4497</v>
      </c>
      <c r="E28" t="s">
        <v>4496</v>
      </c>
      <c r="F28" t="s">
        <v>4495</v>
      </c>
      <c r="G28" t="s">
        <v>4494</v>
      </c>
      <c r="H28" t="s">
        <v>2862</v>
      </c>
      <c r="I28" t="s">
        <v>2557</v>
      </c>
      <c r="J28" t="s">
        <v>4493</v>
      </c>
      <c r="K28" t="s">
        <v>4492</v>
      </c>
      <c r="L28" t="s">
        <v>4491</v>
      </c>
      <c r="M28" s="58">
        <f t="shared" ca="1" si="0"/>
        <v>21991</v>
      </c>
      <c r="N28" s="58">
        <f t="shared" ca="1" si="1"/>
        <v>39978.11</v>
      </c>
      <c r="O28" s="57">
        <v>32000</v>
      </c>
      <c r="W28" s="59"/>
      <c r="X28" s="59"/>
      <c r="BA28" s="58">
        <v>21071</v>
      </c>
      <c r="BB28" s="58">
        <v>38513</v>
      </c>
    </row>
    <row r="29" spans="1:54">
      <c r="A29">
        <v>1181</v>
      </c>
      <c r="B29" t="s">
        <v>1287</v>
      </c>
      <c r="C29" t="s">
        <v>2022</v>
      </c>
      <c r="D29" t="s">
        <v>4552</v>
      </c>
      <c r="E29" t="s">
        <v>4666</v>
      </c>
      <c r="F29" t="s">
        <v>4502</v>
      </c>
      <c r="G29" t="s">
        <v>4665</v>
      </c>
      <c r="H29" t="s">
        <v>2862</v>
      </c>
      <c r="I29" t="s">
        <v>2557</v>
      </c>
      <c r="J29" t="s">
        <v>4493</v>
      </c>
      <c r="K29" t="s">
        <v>4664</v>
      </c>
      <c r="L29" t="s">
        <v>4498</v>
      </c>
      <c r="M29" s="58">
        <f t="shared" ca="1" si="0"/>
        <v>22014</v>
      </c>
      <c r="N29" s="58">
        <f t="shared" ca="1" si="1"/>
        <v>41076.11</v>
      </c>
      <c r="O29" s="57">
        <v>39500</v>
      </c>
      <c r="W29" s="59"/>
      <c r="X29" s="59"/>
      <c r="BA29" s="58">
        <v>21094</v>
      </c>
      <c r="BB29" s="58">
        <v>39611</v>
      </c>
    </row>
    <row r="30" spans="1:54">
      <c r="A30">
        <v>1007</v>
      </c>
      <c r="B30" t="s">
        <v>1628</v>
      </c>
      <c r="C30" t="s">
        <v>459</v>
      </c>
      <c r="D30" t="s">
        <v>4569</v>
      </c>
      <c r="E30" t="s">
        <v>5179</v>
      </c>
      <c r="F30" t="s">
        <v>4495</v>
      </c>
      <c r="G30" t="s">
        <v>4665</v>
      </c>
      <c r="H30" t="s">
        <v>2862</v>
      </c>
      <c r="I30" t="s">
        <v>2557</v>
      </c>
      <c r="J30" t="s">
        <v>4493</v>
      </c>
      <c r="K30" t="s">
        <v>5178</v>
      </c>
      <c r="L30" t="s">
        <v>4491</v>
      </c>
      <c r="M30" s="58">
        <f t="shared" ca="1" si="0"/>
        <v>22032</v>
      </c>
      <c r="N30" s="58">
        <f t="shared" ca="1" si="1"/>
        <v>41457.11</v>
      </c>
      <c r="O30" s="57">
        <v>40500</v>
      </c>
      <c r="W30" s="59"/>
      <c r="X30" s="59"/>
      <c r="BA30" s="58">
        <v>21112</v>
      </c>
      <c r="BB30" s="58">
        <v>39992</v>
      </c>
    </row>
    <row r="31" spans="1:54">
      <c r="A31">
        <v>1119</v>
      </c>
      <c r="B31" t="s">
        <v>1062</v>
      </c>
      <c r="C31" t="s">
        <v>2343</v>
      </c>
      <c r="E31" t="s">
        <v>4760</v>
      </c>
      <c r="F31" t="s">
        <v>4502</v>
      </c>
      <c r="G31" t="s">
        <v>4759</v>
      </c>
      <c r="H31" t="s">
        <v>2862</v>
      </c>
      <c r="I31" t="s">
        <v>2557</v>
      </c>
      <c r="J31" t="s">
        <v>4493</v>
      </c>
      <c r="K31" t="s">
        <v>4758</v>
      </c>
      <c r="L31" t="s">
        <v>4498</v>
      </c>
      <c r="M31" s="58">
        <f t="shared" ca="1" si="0"/>
        <v>29418</v>
      </c>
      <c r="N31" s="58">
        <f t="shared" ca="1" si="1"/>
        <v>41590.11</v>
      </c>
      <c r="O31" s="57">
        <v>40500</v>
      </c>
      <c r="W31" s="59"/>
      <c r="X31" s="59"/>
      <c r="BA31" s="58">
        <v>28498</v>
      </c>
      <c r="BB31" s="58">
        <v>40125</v>
      </c>
    </row>
    <row r="32" spans="1:54">
      <c r="A32">
        <v>1064</v>
      </c>
      <c r="B32" t="s">
        <v>155</v>
      </c>
      <c r="C32" t="s">
        <v>4190</v>
      </c>
      <c r="E32" t="s">
        <v>4910</v>
      </c>
      <c r="F32" t="s">
        <v>4495</v>
      </c>
      <c r="G32" t="s">
        <v>5028</v>
      </c>
      <c r="H32" t="s">
        <v>2862</v>
      </c>
      <c r="I32" t="s">
        <v>2557</v>
      </c>
      <c r="J32" t="s">
        <v>4493</v>
      </c>
      <c r="K32" t="s">
        <v>4492</v>
      </c>
      <c r="L32" t="s">
        <v>4491</v>
      </c>
      <c r="M32" s="58">
        <f t="shared" ca="1" si="0"/>
        <v>22183</v>
      </c>
      <c r="N32" s="58">
        <f t="shared" ca="1" si="1"/>
        <v>41556.11</v>
      </c>
      <c r="O32" s="57">
        <v>33000</v>
      </c>
      <c r="W32" s="59"/>
      <c r="X32" s="59"/>
      <c r="BA32" s="58">
        <v>21263</v>
      </c>
      <c r="BB32" s="58">
        <v>40091</v>
      </c>
    </row>
    <row r="33" spans="1:54">
      <c r="A33">
        <v>1053</v>
      </c>
      <c r="B33" t="s">
        <v>4186</v>
      </c>
      <c r="C33" t="s">
        <v>263</v>
      </c>
      <c r="D33" t="s">
        <v>4537</v>
      </c>
      <c r="E33" t="s">
        <v>5057</v>
      </c>
      <c r="F33" t="s">
        <v>4502</v>
      </c>
      <c r="G33" t="s">
        <v>5028</v>
      </c>
      <c r="H33" t="s">
        <v>2862</v>
      </c>
      <c r="I33" t="s">
        <v>2557</v>
      </c>
      <c r="J33" t="s">
        <v>4493</v>
      </c>
      <c r="K33" t="s">
        <v>5056</v>
      </c>
      <c r="L33" t="s">
        <v>4498</v>
      </c>
      <c r="M33" s="58">
        <f t="shared" ca="1" si="0"/>
        <v>22248</v>
      </c>
      <c r="N33" s="58">
        <f t="shared" ca="1" si="1"/>
        <v>41131.11</v>
      </c>
      <c r="O33" s="57">
        <v>40500</v>
      </c>
      <c r="W33" s="59"/>
      <c r="X33" s="59"/>
      <c r="BA33" s="58">
        <v>21328</v>
      </c>
      <c r="BB33" s="58">
        <v>39666</v>
      </c>
    </row>
    <row r="34" spans="1:54">
      <c r="A34">
        <v>1185</v>
      </c>
      <c r="B34" t="s">
        <v>3907</v>
      </c>
      <c r="C34" t="s">
        <v>1061</v>
      </c>
      <c r="D34" t="s">
        <v>4508</v>
      </c>
      <c r="E34" t="s">
        <v>4657</v>
      </c>
      <c r="F34" t="s">
        <v>4502</v>
      </c>
      <c r="G34" t="s">
        <v>4656</v>
      </c>
      <c r="H34" t="s">
        <v>2636</v>
      </c>
      <c r="I34" t="s">
        <v>2557</v>
      </c>
      <c r="J34" t="s">
        <v>4655</v>
      </c>
      <c r="K34" t="s">
        <v>4654</v>
      </c>
      <c r="L34" t="s">
        <v>4498</v>
      </c>
      <c r="M34" s="58">
        <f t="shared" ca="1" si="0"/>
        <v>31822</v>
      </c>
      <c r="N34" s="58">
        <f t="shared" ca="1" si="1"/>
        <v>41589.11</v>
      </c>
      <c r="O34" s="57">
        <v>32000</v>
      </c>
      <c r="W34" s="59"/>
      <c r="X34" s="59"/>
      <c r="BA34" s="58">
        <v>30902</v>
      </c>
      <c r="BB34" s="58">
        <v>40124</v>
      </c>
    </row>
    <row r="35" spans="1:54">
      <c r="A35">
        <v>1112</v>
      </c>
      <c r="B35" t="s">
        <v>3869</v>
      </c>
      <c r="C35" t="s">
        <v>2329</v>
      </c>
      <c r="D35" t="s">
        <v>4564</v>
      </c>
      <c r="E35" t="s">
        <v>4889</v>
      </c>
      <c r="F35" t="s">
        <v>4502</v>
      </c>
      <c r="G35" t="s">
        <v>4888</v>
      </c>
      <c r="H35" t="s">
        <v>2636</v>
      </c>
      <c r="I35" t="s">
        <v>2557</v>
      </c>
      <c r="J35" t="s">
        <v>4655</v>
      </c>
      <c r="K35" t="s">
        <v>4887</v>
      </c>
      <c r="L35" t="s">
        <v>4498</v>
      </c>
      <c r="M35" s="58">
        <f t="shared" ca="1" si="0"/>
        <v>22370</v>
      </c>
      <c r="N35" s="58">
        <f t="shared" ca="1" si="1"/>
        <v>40958.11</v>
      </c>
      <c r="O35" s="57">
        <v>27800</v>
      </c>
      <c r="W35" s="59"/>
      <c r="X35" s="59"/>
      <c r="BA35" s="58">
        <v>21450</v>
      </c>
      <c r="BB35" s="58">
        <v>39493</v>
      </c>
    </row>
    <row r="36" spans="1:54">
      <c r="A36">
        <v>1165</v>
      </c>
      <c r="B36" t="s">
        <v>1084</v>
      </c>
      <c r="C36" t="s">
        <v>4036</v>
      </c>
      <c r="D36" t="s">
        <v>4720</v>
      </c>
      <c r="E36" t="s">
        <v>4719</v>
      </c>
      <c r="F36" t="s">
        <v>4502</v>
      </c>
      <c r="G36" t="s">
        <v>4718</v>
      </c>
      <c r="H36" t="s">
        <v>2586</v>
      </c>
      <c r="I36" t="s">
        <v>2557</v>
      </c>
      <c r="J36" t="s">
        <v>4500</v>
      </c>
      <c r="K36" t="s">
        <v>4717</v>
      </c>
      <c r="L36" t="s">
        <v>4498</v>
      </c>
      <c r="M36" s="58">
        <f t="shared" ca="1" si="0"/>
        <v>22374</v>
      </c>
      <c r="N36" s="58">
        <f t="shared" ca="1" si="1"/>
        <v>39823.11</v>
      </c>
      <c r="O36" s="57">
        <v>26000</v>
      </c>
      <c r="W36" s="59"/>
      <c r="X36" s="59"/>
      <c r="BA36" s="58">
        <v>21454</v>
      </c>
      <c r="BB36" s="58">
        <v>38358</v>
      </c>
    </row>
    <row r="37" spans="1:54">
      <c r="A37">
        <v>1087</v>
      </c>
      <c r="B37" t="s">
        <v>688</v>
      </c>
      <c r="C37" t="s">
        <v>1680</v>
      </c>
      <c r="D37" t="s">
        <v>4713</v>
      </c>
      <c r="E37" t="s">
        <v>4963</v>
      </c>
      <c r="F37" t="s">
        <v>4502</v>
      </c>
      <c r="G37" t="s">
        <v>4962</v>
      </c>
      <c r="H37" t="s">
        <v>4919</v>
      </c>
      <c r="I37" t="s">
        <v>2557</v>
      </c>
      <c r="J37" t="s">
        <v>4918</v>
      </c>
      <c r="K37" t="s">
        <v>4870</v>
      </c>
      <c r="L37" t="s">
        <v>4498</v>
      </c>
      <c r="M37" s="58">
        <f t="shared" ca="1" si="0"/>
        <v>22695</v>
      </c>
      <c r="N37" s="58">
        <f t="shared" ca="1" si="1"/>
        <v>41265.11</v>
      </c>
      <c r="O37" s="57">
        <v>33000</v>
      </c>
      <c r="W37" s="59"/>
      <c r="X37" s="59"/>
      <c r="BA37" s="58">
        <v>21775</v>
      </c>
      <c r="BB37" s="58">
        <v>39800</v>
      </c>
    </row>
    <row r="38" spans="1:54">
      <c r="A38">
        <v>1042</v>
      </c>
      <c r="B38" t="s">
        <v>363</v>
      </c>
      <c r="C38" t="s">
        <v>4276</v>
      </c>
      <c r="D38" t="s">
        <v>4537</v>
      </c>
      <c r="E38" t="s">
        <v>5081</v>
      </c>
      <c r="F38" t="s">
        <v>4745</v>
      </c>
      <c r="G38" t="s">
        <v>5080</v>
      </c>
      <c r="H38" t="s">
        <v>4919</v>
      </c>
      <c r="I38" t="s">
        <v>2557</v>
      </c>
      <c r="J38" t="s">
        <v>4918</v>
      </c>
      <c r="K38" t="s">
        <v>5079</v>
      </c>
      <c r="L38" t="s">
        <v>4741</v>
      </c>
      <c r="M38" s="58">
        <f t="shared" ca="1" si="0"/>
        <v>22908</v>
      </c>
      <c r="N38" s="58">
        <f t="shared" ca="1" si="1"/>
        <v>40207.11</v>
      </c>
      <c r="O38" s="57">
        <v>46000</v>
      </c>
      <c r="W38" s="59"/>
      <c r="X38" s="59"/>
      <c r="BA38" s="58">
        <v>21988</v>
      </c>
      <c r="BB38" s="58">
        <v>38742</v>
      </c>
    </row>
    <row r="39" spans="1:54">
      <c r="A39">
        <v>1102</v>
      </c>
      <c r="B39" t="s">
        <v>147</v>
      </c>
      <c r="C39" t="s">
        <v>134</v>
      </c>
      <c r="D39" t="s">
        <v>4497</v>
      </c>
      <c r="E39" t="s">
        <v>4777</v>
      </c>
      <c r="F39" t="s">
        <v>4523</v>
      </c>
      <c r="G39" t="s">
        <v>4920</v>
      </c>
      <c r="H39" t="s">
        <v>4919</v>
      </c>
      <c r="I39" t="s">
        <v>2557</v>
      </c>
      <c r="J39" t="s">
        <v>4918</v>
      </c>
      <c r="K39" t="s">
        <v>4917</v>
      </c>
      <c r="L39" t="s">
        <v>4519</v>
      </c>
      <c r="M39" s="58">
        <f t="shared" ca="1" si="0"/>
        <v>23235</v>
      </c>
      <c r="N39" s="58">
        <f t="shared" ca="1" si="1"/>
        <v>40093.11</v>
      </c>
      <c r="O39" s="57">
        <v>40500</v>
      </c>
      <c r="W39" s="59"/>
      <c r="X39" s="59"/>
      <c r="BA39" s="58">
        <v>22315</v>
      </c>
      <c r="BB39" s="58">
        <v>38628</v>
      </c>
    </row>
    <row r="40" spans="1:54">
      <c r="A40">
        <v>1024</v>
      </c>
      <c r="B40" t="s">
        <v>508</v>
      </c>
      <c r="C40" t="s">
        <v>4350</v>
      </c>
      <c r="D40" t="s">
        <v>4857</v>
      </c>
      <c r="E40" t="s">
        <v>5168</v>
      </c>
      <c r="F40" t="s">
        <v>4502</v>
      </c>
      <c r="G40" t="s">
        <v>5167</v>
      </c>
      <c r="H40" t="s">
        <v>2331</v>
      </c>
      <c r="I40" t="s">
        <v>2557</v>
      </c>
      <c r="J40" t="s">
        <v>4678</v>
      </c>
      <c r="K40" t="s">
        <v>5166</v>
      </c>
      <c r="L40" t="s">
        <v>4498</v>
      </c>
      <c r="M40" s="58">
        <f t="shared" ca="1" si="0"/>
        <v>23489</v>
      </c>
      <c r="N40" s="58">
        <f t="shared" ca="1" si="1"/>
        <v>40369.11</v>
      </c>
      <c r="O40" s="57">
        <v>33000</v>
      </c>
      <c r="W40" s="59"/>
      <c r="X40" s="59"/>
      <c r="BA40" s="58">
        <v>22569</v>
      </c>
      <c r="BB40" s="58">
        <v>38904</v>
      </c>
    </row>
    <row r="41" spans="1:54">
      <c r="A41">
        <v>1202</v>
      </c>
      <c r="B41" t="s">
        <v>314</v>
      </c>
      <c r="C41" t="s">
        <v>872</v>
      </c>
      <c r="E41" t="s">
        <v>4680</v>
      </c>
      <c r="F41" t="s">
        <v>4502</v>
      </c>
      <c r="G41" t="s">
        <v>4679</v>
      </c>
      <c r="H41" t="s">
        <v>2331</v>
      </c>
      <c r="I41" t="s">
        <v>2557</v>
      </c>
      <c r="J41" t="s">
        <v>4678</v>
      </c>
      <c r="K41" t="s">
        <v>4677</v>
      </c>
      <c r="L41" s="60" t="s">
        <v>4532</v>
      </c>
      <c r="M41" s="58">
        <f t="shared" ca="1" si="0"/>
        <v>23545</v>
      </c>
      <c r="N41" s="58">
        <f t="shared" ca="1" si="1"/>
        <v>40621.11</v>
      </c>
      <c r="O41" s="57">
        <v>33000</v>
      </c>
      <c r="W41" s="59"/>
      <c r="X41" s="59"/>
      <c r="BA41" s="58">
        <v>22625</v>
      </c>
      <c r="BB41" s="58">
        <v>39156</v>
      </c>
    </row>
    <row r="42" spans="1:54">
      <c r="A42">
        <v>1141</v>
      </c>
      <c r="B42" t="s">
        <v>450</v>
      </c>
      <c r="C42" t="s">
        <v>2151</v>
      </c>
      <c r="E42" t="s">
        <v>4803</v>
      </c>
      <c r="F42" t="s">
        <v>4502</v>
      </c>
      <c r="G42" t="s">
        <v>1467</v>
      </c>
      <c r="H42" t="s">
        <v>4802</v>
      </c>
      <c r="I42" t="s">
        <v>2557</v>
      </c>
      <c r="J42" t="s">
        <v>4801</v>
      </c>
      <c r="K42" t="s">
        <v>4800</v>
      </c>
      <c r="L42" t="s">
        <v>4498</v>
      </c>
      <c r="M42" s="58">
        <f t="shared" ca="1" si="0"/>
        <v>23673</v>
      </c>
      <c r="N42" s="58">
        <f t="shared" ca="1" si="1"/>
        <v>40045.11</v>
      </c>
      <c r="O42" s="57">
        <v>27800</v>
      </c>
      <c r="W42" s="59"/>
      <c r="X42" s="59"/>
      <c r="BA42" s="58">
        <v>22753</v>
      </c>
      <c r="BB42" s="58">
        <v>38580</v>
      </c>
    </row>
    <row r="43" spans="1:54">
      <c r="A43">
        <v>1190</v>
      </c>
      <c r="B43" t="s">
        <v>4015</v>
      </c>
      <c r="C43" t="s">
        <v>993</v>
      </c>
      <c r="D43" t="s">
        <v>4596</v>
      </c>
      <c r="E43" t="s">
        <v>4637</v>
      </c>
      <c r="F43" t="s">
        <v>4502</v>
      </c>
      <c r="G43" t="s">
        <v>4636</v>
      </c>
      <c r="H43" t="s">
        <v>2608</v>
      </c>
      <c r="I43" t="s">
        <v>2557</v>
      </c>
      <c r="J43" t="s">
        <v>4635</v>
      </c>
      <c r="K43" t="s">
        <v>4634</v>
      </c>
      <c r="L43" t="s">
        <v>4498</v>
      </c>
      <c r="M43" s="58">
        <f t="shared" ca="1" si="0"/>
        <v>23709</v>
      </c>
      <c r="N43" s="58">
        <f t="shared" ca="1" si="1"/>
        <v>41213.11</v>
      </c>
      <c r="O43" s="57">
        <v>33000</v>
      </c>
      <c r="W43" s="59"/>
      <c r="X43" s="59"/>
      <c r="BA43" s="58">
        <v>22789</v>
      </c>
      <c r="BB43" s="58">
        <v>39748</v>
      </c>
    </row>
    <row r="44" spans="1:54">
      <c r="A44">
        <v>1110</v>
      </c>
      <c r="B44" t="s">
        <v>48</v>
      </c>
      <c r="C44" t="s">
        <v>3994</v>
      </c>
      <c r="D44" t="s">
        <v>4552</v>
      </c>
      <c r="E44" t="s">
        <v>4895</v>
      </c>
      <c r="F44" t="s">
        <v>4502</v>
      </c>
      <c r="G44" t="s">
        <v>4894</v>
      </c>
      <c r="H44" t="s">
        <v>2608</v>
      </c>
      <c r="I44" t="s">
        <v>2557</v>
      </c>
      <c r="J44" t="s">
        <v>4893</v>
      </c>
      <c r="K44" t="s">
        <v>4892</v>
      </c>
      <c r="L44" t="s">
        <v>4498</v>
      </c>
      <c r="M44" s="58">
        <f t="shared" ca="1" si="0"/>
        <v>22271</v>
      </c>
      <c r="N44" s="58">
        <f t="shared" ca="1" si="1"/>
        <v>41588.11</v>
      </c>
      <c r="O44" s="57">
        <v>27800</v>
      </c>
      <c r="W44" s="59"/>
      <c r="X44" s="59"/>
      <c r="BA44" s="58">
        <v>21351</v>
      </c>
      <c r="BB44" s="58">
        <v>40123</v>
      </c>
    </row>
    <row r="45" spans="1:54">
      <c r="A45">
        <v>1166</v>
      </c>
      <c r="B45" t="s">
        <v>331</v>
      </c>
      <c r="C45" t="s">
        <v>3903</v>
      </c>
      <c r="E45" t="s">
        <v>5030</v>
      </c>
      <c r="F45" t="s">
        <v>4502</v>
      </c>
      <c r="G45" t="s">
        <v>5029</v>
      </c>
      <c r="H45" t="s">
        <v>2608</v>
      </c>
      <c r="I45" t="s">
        <v>2557</v>
      </c>
      <c r="J45" t="s">
        <v>4837</v>
      </c>
      <c r="K45" t="s">
        <v>4700</v>
      </c>
      <c r="L45" t="s">
        <v>4498</v>
      </c>
      <c r="M45" s="58">
        <f t="shared" ca="1" si="0"/>
        <v>35116</v>
      </c>
      <c r="N45" s="58">
        <f t="shared" ca="1" si="1"/>
        <v>41928.11</v>
      </c>
      <c r="O45" s="57">
        <v>33000</v>
      </c>
      <c r="W45" s="59"/>
      <c r="X45" s="59"/>
      <c r="BA45" s="58">
        <v>34197</v>
      </c>
      <c r="BB45" s="58">
        <v>40463</v>
      </c>
    </row>
    <row r="46" spans="1:54">
      <c r="A46">
        <v>1128</v>
      </c>
      <c r="B46" t="s">
        <v>1238</v>
      </c>
      <c r="C46" t="s">
        <v>3857</v>
      </c>
      <c r="E46" t="s">
        <v>4839</v>
      </c>
      <c r="F46" t="s">
        <v>4648</v>
      </c>
      <c r="G46" t="s">
        <v>4838</v>
      </c>
      <c r="H46" t="s">
        <v>2608</v>
      </c>
      <c r="I46" t="s">
        <v>2557</v>
      </c>
      <c r="J46" t="s">
        <v>4837</v>
      </c>
      <c r="K46" t="s">
        <v>4836</v>
      </c>
      <c r="L46" t="s">
        <v>4644</v>
      </c>
      <c r="M46" s="58">
        <f t="shared" ca="1" si="0"/>
        <v>23902</v>
      </c>
      <c r="N46" s="58">
        <f t="shared" ca="1" si="1"/>
        <v>40066.11</v>
      </c>
      <c r="O46" s="57">
        <v>32000</v>
      </c>
      <c r="W46" s="59"/>
      <c r="X46" s="59"/>
      <c r="BA46" s="58">
        <v>22982</v>
      </c>
      <c r="BB46" s="58">
        <v>38601</v>
      </c>
    </row>
    <row r="47" spans="1:54">
      <c r="A47">
        <v>1092</v>
      </c>
      <c r="B47" t="s">
        <v>2008</v>
      </c>
      <c r="C47" t="s">
        <v>208</v>
      </c>
      <c r="D47" t="s">
        <v>4569</v>
      </c>
      <c r="E47" t="s">
        <v>4950</v>
      </c>
      <c r="F47" t="s">
        <v>4711</v>
      </c>
      <c r="G47" t="s">
        <v>4949</v>
      </c>
      <c r="H47" t="s">
        <v>2562</v>
      </c>
      <c r="I47" t="s">
        <v>2557</v>
      </c>
      <c r="J47" t="s">
        <v>4515</v>
      </c>
      <c r="K47" t="s">
        <v>4948</v>
      </c>
      <c r="L47" t="s">
        <v>4741</v>
      </c>
      <c r="M47" s="58">
        <f t="shared" ca="1" si="0"/>
        <v>24049</v>
      </c>
      <c r="N47" s="58">
        <f t="shared" ca="1" si="1"/>
        <v>40440.11</v>
      </c>
      <c r="O47" s="57">
        <v>59000</v>
      </c>
      <c r="W47" s="59"/>
      <c r="X47" s="59"/>
      <c r="BA47" s="58">
        <v>23129</v>
      </c>
      <c r="BB47" s="58">
        <v>38975</v>
      </c>
    </row>
    <row r="48" spans="1:54">
      <c r="A48">
        <v>1169</v>
      </c>
      <c r="B48" t="s">
        <v>3979</v>
      </c>
      <c r="C48" t="s">
        <v>3059</v>
      </c>
      <c r="D48" t="s">
        <v>4508</v>
      </c>
      <c r="E48" t="s">
        <v>4705</v>
      </c>
      <c r="F48" t="s">
        <v>4502</v>
      </c>
      <c r="G48" t="s">
        <v>4704</v>
      </c>
      <c r="H48" t="s">
        <v>2562</v>
      </c>
      <c r="I48" t="s">
        <v>2557</v>
      </c>
      <c r="J48" t="s">
        <v>4515</v>
      </c>
      <c r="K48" t="s">
        <v>4703</v>
      </c>
      <c r="L48" t="s">
        <v>4498</v>
      </c>
      <c r="M48" s="58">
        <f t="shared" ca="1" si="0"/>
        <v>24250</v>
      </c>
      <c r="N48" s="58">
        <f t="shared" ca="1" si="1"/>
        <v>40335.11</v>
      </c>
      <c r="O48" s="57">
        <v>27800</v>
      </c>
      <c r="W48" s="59"/>
      <c r="X48" s="59"/>
      <c r="BA48" s="58">
        <v>23330</v>
      </c>
      <c r="BB48" s="58">
        <v>38870</v>
      </c>
    </row>
    <row r="49" spans="1:54">
      <c r="A49">
        <v>1089</v>
      </c>
      <c r="B49" t="s">
        <v>613</v>
      </c>
      <c r="C49" t="s">
        <v>4279</v>
      </c>
      <c r="E49" t="s">
        <v>4958</v>
      </c>
      <c r="F49" t="s">
        <v>4502</v>
      </c>
      <c r="G49" t="s">
        <v>4957</v>
      </c>
      <c r="H49" t="s">
        <v>2562</v>
      </c>
      <c r="I49" t="s">
        <v>2557</v>
      </c>
      <c r="J49" t="s">
        <v>4515</v>
      </c>
      <c r="K49" t="s">
        <v>4956</v>
      </c>
      <c r="L49" t="s">
        <v>4498</v>
      </c>
      <c r="M49" s="58">
        <f t="shared" ca="1" si="0"/>
        <v>24353</v>
      </c>
      <c r="N49" s="58">
        <f t="shared" ca="1" si="1"/>
        <v>41370.11</v>
      </c>
      <c r="O49" s="57">
        <v>40500</v>
      </c>
      <c r="W49" s="59"/>
      <c r="X49" s="59"/>
      <c r="BA49" s="58">
        <v>23433</v>
      </c>
      <c r="BB49" s="58">
        <v>39905</v>
      </c>
    </row>
    <row r="50" spans="1:54">
      <c r="A50">
        <v>1162</v>
      </c>
      <c r="B50" t="s">
        <v>3950</v>
      </c>
      <c r="C50" t="s">
        <v>1133</v>
      </c>
      <c r="D50" t="s">
        <v>4730</v>
      </c>
      <c r="E50" t="s">
        <v>4729</v>
      </c>
      <c r="F50" t="s">
        <v>4502</v>
      </c>
      <c r="G50" t="s">
        <v>4728</v>
      </c>
      <c r="H50" t="s">
        <v>2562</v>
      </c>
      <c r="I50" t="s">
        <v>2557</v>
      </c>
      <c r="J50" t="s">
        <v>4515</v>
      </c>
      <c r="K50" t="s">
        <v>4727</v>
      </c>
      <c r="L50" t="s">
        <v>4498</v>
      </c>
      <c r="M50" s="58">
        <f t="shared" ca="1" si="0"/>
        <v>24552</v>
      </c>
      <c r="N50" s="58">
        <f t="shared" ca="1" si="1"/>
        <v>40984.11</v>
      </c>
      <c r="O50" s="57">
        <v>28500</v>
      </c>
      <c r="W50" s="59"/>
      <c r="X50" s="59"/>
      <c r="BA50" s="58">
        <v>23632</v>
      </c>
      <c r="BB50" s="58">
        <v>39519</v>
      </c>
    </row>
    <row r="51" spans="1:54">
      <c r="A51">
        <v>1133</v>
      </c>
      <c r="B51" t="s">
        <v>1229</v>
      </c>
      <c r="C51" t="s">
        <v>919</v>
      </c>
      <c r="D51" t="s">
        <v>4825</v>
      </c>
      <c r="E51" t="s">
        <v>4824</v>
      </c>
      <c r="F51" t="s">
        <v>4502</v>
      </c>
      <c r="G51" t="s">
        <v>4823</v>
      </c>
      <c r="H51" t="s">
        <v>2562</v>
      </c>
      <c r="I51" t="s">
        <v>2557</v>
      </c>
      <c r="J51" t="s">
        <v>4515</v>
      </c>
      <c r="K51" t="s">
        <v>4822</v>
      </c>
      <c r="L51" t="s">
        <v>4498</v>
      </c>
      <c r="M51" s="58">
        <f t="shared" ca="1" si="0"/>
        <v>24602</v>
      </c>
      <c r="N51" s="58">
        <f t="shared" ca="1" si="1"/>
        <v>41628.11</v>
      </c>
      <c r="O51" s="57">
        <v>32000</v>
      </c>
      <c r="W51" s="59"/>
      <c r="X51" s="59"/>
      <c r="BA51" s="58">
        <v>23682</v>
      </c>
      <c r="BB51" s="58">
        <v>40163</v>
      </c>
    </row>
    <row r="52" spans="1:54">
      <c r="A52">
        <v>1200</v>
      </c>
      <c r="B52" t="s">
        <v>3833</v>
      </c>
      <c r="C52" t="s">
        <v>912</v>
      </c>
      <c r="D52" t="s">
        <v>4518</v>
      </c>
      <c r="E52" t="s">
        <v>4600</v>
      </c>
      <c r="F52" t="s">
        <v>4512</v>
      </c>
      <c r="G52" t="s">
        <v>4530</v>
      </c>
      <c r="H52" t="s">
        <v>2562</v>
      </c>
      <c r="I52" t="s">
        <v>2557</v>
      </c>
      <c r="J52" t="s">
        <v>4515</v>
      </c>
      <c r="K52" t="s">
        <v>4599</v>
      </c>
      <c r="L52" t="s">
        <v>4498</v>
      </c>
      <c r="M52" s="58">
        <f t="shared" ca="1" si="0"/>
        <v>24609</v>
      </c>
      <c r="N52" s="58">
        <f t="shared" ca="1" si="1"/>
        <v>40218.11</v>
      </c>
      <c r="O52" s="57">
        <v>33000</v>
      </c>
      <c r="W52" s="59"/>
      <c r="X52" s="59"/>
      <c r="BA52" s="58">
        <v>23689</v>
      </c>
      <c r="BB52" s="58">
        <v>38753</v>
      </c>
    </row>
    <row r="53" spans="1:54">
      <c r="A53">
        <v>1221</v>
      </c>
      <c r="B53" t="s">
        <v>3743</v>
      </c>
      <c r="C53" t="s">
        <v>795</v>
      </c>
      <c r="D53" t="s">
        <v>4518</v>
      </c>
      <c r="E53" t="s">
        <v>4517</v>
      </c>
      <c r="F53" t="s">
        <v>4502</v>
      </c>
      <c r="G53" t="s">
        <v>4516</v>
      </c>
      <c r="H53" t="s">
        <v>2562</v>
      </c>
      <c r="I53" t="s">
        <v>2557</v>
      </c>
      <c r="J53" t="s">
        <v>4515</v>
      </c>
      <c r="K53" t="s">
        <v>4514</v>
      </c>
      <c r="L53" t="s">
        <v>4498</v>
      </c>
      <c r="M53" s="58">
        <f t="shared" ca="1" si="0"/>
        <v>24687</v>
      </c>
      <c r="N53" s="58">
        <f t="shared" ca="1" si="1"/>
        <v>39993.11</v>
      </c>
      <c r="O53" s="57">
        <v>40500</v>
      </c>
      <c r="W53" s="59"/>
      <c r="X53" s="59"/>
      <c r="BA53" s="58">
        <v>23767</v>
      </c>
      <c r="BB53" s="58">
        <v>38528</v>
      </c>
    </row>
    <row r="54" spans="1:54">
      <c r="A54">
        <v>1001</v>
      </c>
      <c r="B54" t="s">
        <v>435</v>
      </c>
      <c r="C54" t="s">
        <v>4454</v>
      </c>
      <c r="D54" t="s">
        <v>22</v>
      </c>
      <c r="E54" t="s">
        <v>5194</v>
      </c>
      <c r="F54" t="s">
        <v>4502</v>
      </c>
      <c r="G54" t="s">
        <v>5193</v>
      </c>
      <c r="H54" t="s">
        <v>2562</v>
      </c>
      <c r="I54" t="s">
        <v>2557</v>
      </c>
      <c r="J54" t="s">
        <v>4515</v>
      </c>
      <c r="K54" t="s">
        <v>5192</v>
      </c>
      <c r="L54" t="s">
        <v>4498</v>
      </c>
      <c r="M54" s="58">
        <f t="shared" ca="1" si="0"/>
        <v>24698</v>
      </c>
      <c r="N54" s="58">
        <f t="shared" ca="1" si="1"/>
        <v>39901.11</v>
      </c>
      <c r="O54" s="57">
        <v>33000</v>
      </c>
      <c r="W54" s="59"/>
      <c r="X54" s="59"/>
      <c r="BA54" s="58">
        <v>23778</v>
      </c>
      <c r="BB54" s="58">
        <v>38436</v>
      </c>
    </row>
    <row r="55" spans="1:54">
      <c r="A55">
        <v>1090</v>
      </c>
      <c r="B55" t="s">
        <v>151</v>
      </c>
      <c r="C55" t="s">
        <v>4225</v>
      </c>
      <c r="D55" t="s">
        <v>22</v>
      </c>
      <c r="E55" t="s">
        <v>4531</v>
      </c>
      <c r="F55" t="s">
        <v>4502</v>
      </c>
      <c r="G55" t="s">
        <v>4530</v>
      </c>
      <c r="H55" t="s">
        <v>2562</v>
      </c>
      <c r="I55" t="s">
        <v>2557</v>
      </c>
      <c r="J55" t="s">
        <v>4515</v>
      </c>
      <c r="K55" t="s">
        <v>4529</v>
      </c>
      <c r="L55" t="s">
        <v>4498</v>
      </c>
      <c r="M55" s="58">
        <f t="shared" ca="1" si="0"/>
        <v>24948</v>
      </c>
      <c r="N55" s="58">
        <f t="shared" ca="1" si="1"/>
        <v>40158.11</v>
      </c>
      <c r="O55" s="57">
        <v>32000</v>
      </c>
      <c r="W55" s="59"/>
      <c r="X55" s="59"/>
      <c r="BA55" s="58">
        <v>24028</v>
      </c>
      <c r="BB55" s="58">
        <v>38693</v>
      </c>
    </row>
    <row r="56" spans="1:54">
      <c r="A56">
        <v>1196</v>
      </c>
      <c r="B56" t="s">
        <v>1194</v>
      </c>
      <c r="C56" t="s">
        <v>1006</v>
      </c>
      <c r="D56" t="s">
        <v>4525</v>
      </c>
      <c r="E56" t="s">
        <v>4614</v>
      </c>
      <c r="F56" t="s">
        <v>4502</v>
      </c>
      <c r="G56" t="s">
        <v>4613</v>
      </c>
      <c r="H56" t="s">
        <v>2709</v>
      </c>
      <c r="I56" t="s">
        <v>2557</v>
      </c>
      <c r="J56" t="s">
        <v>4534</v>
      </c>
      <c r="K56" t="s">
        <v>4612</v>
      </c>
      <c r="L56" t="s">
        <v>4498</v>
      </c>
      <c r="M56" s="58">
        <f t="shared" ca="1" si="0"/>
        <v>19729</v>
      </c>
      <c r="N56" s="58">
        <f t="shared" ca="1" si="1"/>
        <v>41908.11</v>
      </c>
      <c r="O56" s="57">
        <v>40500</v>
      </c>
      <c r="W56" s="59"/>
      <c r="X56" s="59"/>
      <c r="BA56" s="58">
        <v>18809</v>
      </c>
      <c r="BB56" s="58">
        <v>40443</v>
      </c>
    </row>
    <row r="57" spans="1:54">
      <c r="A57">
        <v>1091</v>
      </c>
      <c r="B57" t="s">
        <v>4354</v>
      </c>
      <c r="C57" t="s">
        <v>215</v>
      </c>
      <c r="D57" t="s">
        <v>4671</v>
      </c>
      <c r="E57" t="s">
        <v>4953</v>
      </c>
      <c r="F57" t="s">
        <v>4502</v>
      </c>
      <c r="G57" t="s">
        <v>4952</v>
      </c>
      <c r="H57" t="s">
        <v>2709</v>
      </c>
      <c r="I57" t="s">
        <v>2557</v>
      </c>
      <c r="J57" t="s">
        <v>4534</v>
      </c>
      <c r="K57" t="s">
        <v>4951</v>
      </c>
      <c r="L57" t="s">
        <v>4498</v>
      </c>
      <c r="M57" s="58">
        <f t="shared" ca="1" si="0"/>
        <v>25217</v>
      </c>
      <c r="N57" s="58">
        <f t="shared" ca="1" si="1"/>
        <v>40359.11</v>
      </c>
      <c r="O57" s="57">
        <v>33000</v>
      </c>
      <c r="W57" s="59"/>
      <c r="X57" s="59"/>
      <c r="BA57" s="58">
        <v>24297</v>
      </c>
      <c r="BB57" s="58">
        <v>38894</v>
      </c>
    </row>
    <row r="58" spans="1:54">
      <c r="A58">
        <v>1174</v>
      </c>
      <c r="B58" t="s">
        <v>2167</v>
      </c>
      <c r="C58" t="s">
        <v>1079</v>
      </c>
      <c r="D58" t="s">
        <v>4537</v>
      </c>
      <c r="E58" t="s">
        <v>4536</v>
      </c>
      <c r="F58" t="s">
        <v>4502</v>
      </c>
      <c r="G58" t="s">
        <v>4535</v>
      </c>
      <c r="H58" t="s">
        <v>2709</v>
      </c>
      <c r="I58" t="s">
        <v>2557</v>
      </c>
      <c r="J58" t="s">
        <v>4534</v>
      </c>
      <c r="K58" t="s">
        <v>4533</v>
      </c>
      <c r="L58" s="60" t="s">
        <v>4532</v>
      </c>
      <c r="M58" s="58">
        <f t="shared" ca="1" si="0"/>
        <v>25228</v>
      </c>
      <c r="N58" s="58">
        <f t="shared" ca="1" si="1"/>
        <v>41127.11</v>
      </c>
      <c r="O58" s="57">
        <v>32000</v>
      </c>
      <c r="W58" s="59"/>
      <c r="X58" s="59"/>
      <c r="BA58" s="58">
        <v>24308</v>
      </c>
      <c r="BB58" s="58">
        <v>39662</v>
      </c>
    </row>
    <row r="59" spans="1:54">
      <c r="A59">
        <v>1026</v>
      </c>
      <c r="B59" t="s">
        <v>583</v>
      </c>
      <c r="C59" t="s">
        <v>502</v>
      </c>
      <c r="D59" t="s">
        <v>4497</v>
      </c>
      <c r="E59" t="s">
        <v>5127</v>
      </c>
      <c r="F59" t="s">
        <v>4502</v>
      </c>
      <c r="G59" t="s">
        <v>5126</v>
      </c>
      <c r="H59" t="s">
        <v>2709</v>
      </c>
      <c r="I59" t="s">
        <v>2557</v>
      </c>
      <c r="J59" t="s">
        <v>4534</v>
      </c>
      <c r="K59" t="s">
        <v>5125</v>
      </c>
      <c r="L59" t="s">
        <v>4498</v>
      </c>
      <c r="M59" s="58">
        <f t="shared" ca="1" si="0"/>
        <v>25264</v>
      </c>
      <c r="N59" s="58">
        <f t="shared" ca="1" si="1"/>
        <v>40137.11</v>
      </c>
      <c r="O59" s="57">
        <v>26300</v>
      </c>
      <c r="W59" s="59"/>
      <c r="X59" s="59"/>
      <c r="BA59" s="58">
        <v>24344</v>
      </c>
      <c r="BB59" s="58">
        <v>38672</v>
      </c>
    </row>
    <row r="60" spans="1:54">
      <c r="A60">
        <v>1046</v>
      </c>
      <c r="B60" t="s">
        <v>587</v>
      </c>
      <c r="C60" t="s">
        <v>4256</v>
      </c>
      <c r="D60" t="s">
        <v>4537</v>
      </c>
      <c r="E60" t="s">
        <v>4866</v>
      </c>
      <c r="F60" t="s">
        <v>4820</v>
      </c>
      <c r="G60" t="s">
        <v>4865</v>
      </c>
      <c r="H60" t="s">
        <v>2709</v>
      </c>
      <c r="I60" t="s">
        <v>2557</v>
      </c>
      <c r="J60" t="s">
        <v>4864</v>
      </c>
      <c r="K60" t="s">
        <v>4863</v>
      </c>
      <c r="L60" t="s">
        <v>4491</v>
      </c>
      <c r="M60" s="58">
        <f t="shared" ca="1" si="0"/>
        <v>25349</v>
      </c>
      <c r="N60" s="58">
        <f t="shared" ca="1" si="1"/>
        <v>40954.11</v>
      </c>
      <c r="O60" s="57">
        <v>27800</v>
      </c>
      <c r="W60" s="59"/>
      <c r="X60" s="59"/>
      <c r="BA60" s="58">
        <v>24429</v>
      </c>
      <c r="BB60" s="58">
        <v>39489</v>
      </c>
    </row>
    <row r="61" spans="1:54">
      <c r="A61">
        <v>1078</v>
      </c>
      <c r="B61" t="s">
        <v>4309</v>
      </c>
      <c r="C61" t="s">
        <v>195</v>
      </c>
      <c r="D61" t="s">
        <v>4676</v>
      </c>
      <c r="E61" t="s">
        <v>4991</v>
      </c>
      <c r="F61" t="s">
        <v>4502</v>
      </c>
      <c r="G61" t="s">
        <v>4990</v>
      </c>
      <c r="H61" t="s">
        <v>3016</v>
      </c>
      <c r="I61" t="s">
        <v>2557</v>
      </c>
      <c r="J61" t="s">
        <v>4989</v>
      </c>
      <c r="K61" t="s">
        <v>4988</v>
      </c>
      <c r="L61" t="s">
        <v>4498</v>
      </c>
      <c r="M61" s="58">
        <f t="shared" ca="1" si="0"/>
        <v>25357</v>
      </c>
      <c r="N61" s="58">
        <f t="shared" ca="1" si="1"/>
        <v>40697.11</v>
      </c>
      <c r="O61" s="57">
        <v>33000</v>
      </c>
      <c r="W61" s="59"/>
      <c r="X61" s="59"/>
      <c r="BA61" s="58">
        <v>24437</v>
      </c>
      <c r="BB61" s="58">
        <v>39232</v>
      </c>
    </row>
    <row r="62" spans="1:54">
      <c r="A62">
        <v>1217</v>
      </c>
      <c r="B62" t="s">
        <v>980</v>
      </c>
      <c r="C62" t="s">
        <v>3819</v>
      </c>
      <c r="E62" t="s">
        <v>4531</v>
      </c>
      <c r="F62" t="s">
        <v>4523</v>
      </c>
      <c r="G62" t="s">
        <v>4975</v>
      </c>
      <c r="H62" t="s">
        <v>2751</v>
      </c>
      <c r="I62" t="s">
        <v>2557</v>
      </c>
      <c r="J62" t="s">
        <v>4974</v>
      </c>
      <c r="K62" t="s">
        <v>4973</v>
      </c>
      <c r="L62" t="s">
        <v>4519</v>
      </c>
      <c r="M62" s="58">
        <f t="shared" ca="1" si="0"/>
        <v>32485</v>
      </c>
      <c r="N62" s="58">
        <f t="shared" ca="1" si="1"/>
        <v>41908.11</v>
      </c>
      <c r="O62" s="57">
        <v>32000</v>
      </c>
      <c r="W62" s="59"/>
      <c r="X62" s="59"/>
      <c r="BA62" s="58">
        <v>31565</v>
      </c>
      <c r="BB62" s="58">
        <v>40443</v>
      </c>
    </row>
    <row r="63" spans="1:54">
      <c r="A63">
        <v>1194</v>
      </c>
      <c r="B63" t="s">
        <v>882</v>
      </c>
      <c r="C63" t="s">
        <v>4081</v>
      </c>
      <c r="D63" t="s">
        <v>22</v>
      </c>
      <c r="E63" t="s">
        <v>4622</v>
      </c>
      <c r="F63" t="s">
        <v>4621</v>
      </c>
      <c r="G63" t="s">
        <v>4620</v>
      </c>
      <c r="H63" t="s">
        <v>2751</v>
      </c>
      <c r="I63" t="s">
        <v>2557</v>
      </c>
      <c r="J63" t="s">
        <v>4500</v>
      </c>
      <c r="K63" t="s">
        <v>4499</v>
      </c>
      <c r="L63" t="s">
        <v>4619</v>
      </c>
      <c r="M63" s="58">
        <f t="shared" ca="1" si="0"/>
        <v>25485</v>
      </c>
      <c r="N63" s="58">
        <f t="shared" ca="1" si="1"/>
        <v>40121.11</v>
      </c>
      <c r="O63" s="57">
        <v>40500</v>
      </c>
      <c r="W63" s="59"/>
      <c r="X63" s="59"/>
      <c r="BA63" s="58">
        <v>24565</v>
      </c>
      <c r="BB63" s="58">
        <v>38656</v>
      </c>
    </row>
    <row r="64" spans="1:54">
      <c r="A64">
        <v>1177</v>
      </c>
      <c r="B64" t="s">
        <v>53</v>
      </c>
      <c r="C64" t="s">
        <v>4104</v>
      </c>
      <c r="D64" t="s">
        <v>4596</v>
      </c>
      <c r="E64" t="s">
        <v>4595</v>
      </c>
      <c r="F64" t="s">
        <v>4523</v>
      </c>
      <c r="G64" t="s">
        <v>4594</v>
      </c>
      <c r="H64" t="s">
        <v>2751</v>
      </c>
      <c r="I64" t="s">
        <v>2557</v>
      </c>
      <c r="J64" t="s">
        <v>4500</v>
      </c>
      <c r="K64" t="s">
        <v>4593</v>
      </c>
      <c r="L64" t="s">
        <v>4519</v>
      </c>
      <c r="M64" s="58">
        <f t="shared" ca="1" si="0"/>
        <v>25596</v>
      </c>
      <c r="N64" s="58">
        <f t="shared" ca="1" si="1"/>
        <v>40187.11</v>
      </c>
      <c r="O64" s="57">
        <v>27800</v>
      </c>
      <c r="W64" s="59"/>
      <c r="X64" s="59"/>
      <c r="BA64" s="58">
        <v>24676</v>
      </c>
      <c r="BB64" s="58">
        <v>38722</v>
      </c>
    </row>
    <row r="65" spans="1:54">
      <c r="A65">
        <v>1203</v>
      </c>
      <c r="B65" t="s">
        <v>3812</v>
      </c>
      <c r="C65" t="s">
        <v>1013</v>
      </c>
      <c r="D65" t="s">
        <v>4569</v>
      </c>
      <c r="E65" t="s">
        <v>4592</v>
      </c>
      <c r="F65" t="s">
        <v>4502</v>
      </c>
      <c r="G65" t="s">
        <v>4576</v>
      </c>
      <c r="H65" t="s">
        <v>2751</v>
      </c>
      <c r="I65" t="s">
        <v>2557</v>
      </c>
      <c r="J65" t="s">
        <v>4575</v>
      </c>
      <c r="K65" t="s">
        <v>4499</v>
      </c>
      <c r="L65" t="s">
        <v>4498</v>
      </c>
      <c r="M65" s="58">
        <f t="shared" ca="1" si="0"/>
        <v>25615</v>
      </c>
      <c r="N65" s="58">
        <f t="shared" ca="1" si="1"/>
        <v>41283.11</v>
      </c>
      <c r="O65" s="57">
        <v>40500</v>
      </c>
      <c r="W65" s="59"/>
      <c r="X65" s="59"/>
      <c r="BA65" s="58">
        <v>24695</v>
      </c>
      <c r="BB65" s="58">
        <v>39818</v>
      </c>
    </row>
    <row r="66" spans="1:54">
      <c r="A66">
        <v>1188</v>
      </c>
      <c r="B66" t="s">
        <v>994</v>
      </c>
      <c r="C66" t="s">
        <v>2151</v>
      </c>
      <c r="E66" t="s">
        <v>4643</v>
      </c>
      <c r="F66" t="s">
        <v>4523</v>
      </c>
      <c r="G66" t="s">
        <v>4594</v>
      </c>
      <c r="H66" t="s">
        <v>2751</v>
      </c>
      <c r="I66" t="s">
        <v>2557</v>
      </c>
      <c r="J66" t="s">
        <v>4642</v>
      </c>
      <c r="K66" t="s">
        <v>4641</v>
      </c>
      <c r="L66" t="s">
        <v>4519</v>
      </c>
      <c r="M66" s="58">
        <f t="shared" ref="M66:M129" ca="1" si="2">(YEAR(TODAY()-YEAR(BA66)))+BA66-365*3</f>
        <v>25819</v>
      </c>
      <c r="N66" s="58">
        <f t="shared" ref="N66:N129" ca="1" si="3">(YEAR(TODAY()-YEAR(BB66))/1000*365)+BB66+(365*2)</f>
        <v>40757.11</v>
      </c>
      <c r="O66" s="57">
        <v>36000</v>
      </c>
      <c r="W66" s="59"/>
      <c r="X66" s="59"/>
      <c r="BA66" s="58">
        <v>24899</v>
      </c>
      <c r="BB66" s="58">
        <v>39292</v>
      </c>
    </row>
    <row r="67" spans="1:54">
      <c r="A67">
        <v>1058</v>
      </c>
      <c r="B67" t="s">
        <v>4368</v>
      </c>
      <c r="C67" t="s">
        <v>387</v>
      </c>
      <c r="D67" t="s">
        <v>4518</v>
      </c>
      <c r="E67" t="s">
        <v>4835</v>
      </c>
      <c r="F67" t="s">
        <v>4523</v>
      </c>
      <c r="G67" t="s">
        <v>5044</v>
      </c>
      <c r="H67" t="s">
        <v>2751</v>
      </c>
      <c r="I67" t="s">
        <v>2557</v>
      </c>
      <c r="J67" t="s">
        <v>4500</v>
      </c>
      <c r="K67" t="s">
        <v>5043</v>
      </c>
      <c r="L67" t="s">
        <v>4519</v>
      </c>
      <c r="M67" s="58">
        <f t="shared" ca="1" si="2"/>
        <v>25849</v>
      </c>
      <c r="N67" s="58">
        <f t="shared" ca="1" si="3"/>
        <v>41615.11</v>
      </c>
      <c r="O67" s="57">
        <v>33000</v>
      </c>
      <c r="W67" s="59"/>
      <c r="X67" s="59"/>
      <c r="BA67" s="58">
        <v>24929</v>
      </c>
      <c r="BB67" s="58">
        <v>40150</v>
      </c>
    </row>
    <row r="68" spans="1:54">
      <c r="A68">
        <v>1213</v>
      </c>
      <c r="B68" t="s">
        <v>3808</v>
      </c>
      <c r="C68" t="s">
        <v>1030</v>
      </c>
      <c r="D68" t="s">
        <v>4552</v>
      </c>
      <c r="E68" t="s">
        <v>4551</v>
      </c>
      <c r="F68" t="s">
        <v>4523</v>
      </c>
      <c r="G68" t="s">
        <v>4550</v>
      </c>
      <c r="H68" t="s">
        <v>2751</v>
      </c>
      <c r="I68" t="s">
        <v>2557</v>
      </c>
      <c r="J68" t="s">
        <v>4500</v>
      </c>
      <c r="K68" t="s">
        <v>4549</v>
      </c>
      <c r="L68" t="s">
        <v>4519</v>
      </c>
      <c r="M68" s="58">
        <f t="shared" ca="1" si="2"/>
        <v>25860</v>
      </c>
      <c r="N68" s="58">
        <f t="shared" ca="1" si="3"/>
        <v>40370.11</v>
      </c>
      <c r="O68" s="57">
        <v>40500</v>
      </c>
      <c r="W68" s="59"/>
      <c r="X68" s="59"/>
      <c r="BA68" s="58">
        <v>24940</v>
      </c>
      <c r="BB68" s="58">
        <v>38905</v>
      </c>
    </row>
    <row r="69" spans="1:54">
      <c r="A69">
        <v>1115</v>
      </c>
      <c r="B69" t="s">
        <v>989</v>
      </c>
      <c r="C69" t="s">
        <v>1667</v>
      </c>
      <c r="D69" t="s">
        <v>4569</v>
      </c>
      <c r="E69" t="s">
        <v>4879</v>
      </c>
      <c r="F69" t="s">
        <v>4523</v>
      </c>
      <c r="G69" t="s">
        <v>4878</v>
      </c>
      <c r="H69" t="s">
        <v>2751</v>
      </c>
      <c r="I69" t="s">
        <v>2557</v>
      </c>
      <c r="J69" t="s">
        <v>4500</v>
      </c>
      <c r="K69" t="s">
        <v>4877</v>
      </c>
      <c r="L69" t="s">
        <v>4519</v>
      </c>
      <c r="M69" s="58">
        <f t="shared" ca="1" si="2"/>
        <v>25887</v>
      </c>
      <c r="N69" s="58">
        <f t="shared" ca="1" si="3"/>
        <v>41063.11</v>
      </c>
      <c r="O69" s="57">
        <v>33000</v>
      </c>
      <c r="W69" s="59"/>
      <c r="X69" s="59"/>
      <c r="BA69" s="58">
        <v>24967</v>
      </c>
      <c r="BB69" s="58">
        <v>39598</v>
      </c>
    </row>
    <row r="70" spans="1:54">
      <c r="A70">
        <v>1013</v>
      </c>
      <c r="B70" t="s">
        <v>4361</v>
      </c>
      <c r="C70" t="s">
        <v>1654</v>
      </c>
      <c r="D70" t="s">
        <v>4757</v>
      </c>
      <c r="E70" t="s">
        <v>5162</v>
      </c>
      <c r="F70" t="s">
        <v>4523</v>
      </c>
      <c r="G70" t="s">
        <v>5161</v>
      </c>
      <c r="H70" t="s">
        <v>2751</v>
      </c>
      <c r="I70" t="s">
        <v>2557</v>
      </c>
      <c r="J70" t="s">
        <v>5160</v>
      </c>
      <c r="K70" t="s">
        <v>5159</v>
      </c>
      <c r="L70" t="s">
        <v>4519</v>
      </c>
      <c r="M70" s="58">
        <f t="shared" ca="1" si="2"/>
        <v>25990</v>
      </c>
      <c r="N70" s="58">
        <f t="shared" ca="1" si="3"/>
        <v>40087.11</v>
      </c>
      <c r="O70" s="57">
        <v>31000</v>
      </c>
      <c r="W70" s="59"/>
      <c r="X70" s="59"/>
      <c r="BA70" s="58">
        <v>25070</v>
      </c>
      <c r="BB70" s="58">
        <v>38622</v>
      </c>
    </row>
    <row r="71" spans="1:54">
      <c r="A71">
        <v>1125</v>
      </c>
      <c r="B71" t="s">
        <v>1362</v>
      </c>
      <c r="C71" t="s">
        <v>4045</v>
      </c>
      <c r="D71" t="s">
        <v>4508</v>
      </c>
      <c r="E71" t="s">
        <v>4848</v>
      </c>
      <c r="F71" t="s">
        <v>4523</v>
      </c>
      <c r="G71" t="s">
        <v>4847</v>
      </c>
      <c r="H71" t="s">
        <v>2751</v>
      </c>
      <c r="I71" t="s">
        <v>2557</v>
      </c>
      <c r="J71" t="s">
        <v>4500</v>
      </c>
      <c r="K71" t="s">
        <v>4846</v>
      </c>
      <c r="L71" t="s">
        <v>4519</v>
      </c>
      <c r="M71" s="58">
        <f t="shared" ca="1" si="2"/>
        <v>25081</v>
      </c>
      <c r="N71" s="58">
        <f t="shared" ca="1" si="3"/>
        <v>41906.11</v>
      </c>
      <c r="O71" s="57">
        <v>33000</v>
      </c>
      <c r="W71" s="59"/>
      <c r="X71" s="59"/>
      <c r="BA71" s="58">
        <v>24161</v>
      </c>
      <c r="BB71" s="58">
        <v>40441</v>
      </c>
    </row>
    <row r="72" spans="1:54">
      <c r="A72">
        <v>1224</v>
      </c>
      <c r="B72" t="s">
        <v>484</v>
      </c>
      <c r="C72" t="s">
        <v>3802</v>
      </c>
      <c r="E72" t="s">
        <v>4503</v>
      </c>
      <c r="F72" t="s">
        <v>4502</v>
      </c>
      <c r="G72" t="s">
        <v>4501</v>
      </c>
      <c r="H72" t="s">
        <v>2751</v>
      </c>
      <c r="I72" t="s">
        <v>2557</v>
      </c>
      <c r="J72" t="s">
        <v>4500</v>
      </c>
      <c r="K72" t="s">
        <v>4499</v>
      </c>
      <c r="L72" t="s">
        <v>4498</v>
      </c>
      <c r="M72" s="58">
        <f t="shared" ca="1" si="2"/>
        <v>26185</v>
      </c>
      <c r="N72" s="58">
        <f t="shared" ca="1" si="3"/>
        <v>40677.11</v>
      </c>
      <c r="O72" s="57">
        <v>32000</v>
      </c>
      <c r="W72" s="59"/>
      <c r="X72" s="59"/>
      <c r="BA72" s="58">
        <v>25265</v>
      </c>
      <c r="BB72" s="58">
        <v>39212</v>
      </c>
    </row>
    <row r="73" spans="1:54">
      <c r="A73">
        <v>1131</v>
      </c>
      <c r="B73" t="s">
        <v>2305</v>
      </c>
      <c r="C73" t="s">
        <v>4024</v>
      </c>
      <c r="E73" t="s">
        <v>4541</v>
      </c>
      <c r="F73" t="s">
        <v>4495</v>
      </c>
      <c r="G73" t="s">
        <v>4829</v>
      </c>
      <c r="H73" t="s">
        <v>2751</v>
      </c>
      <c r="I73" t="s">
        <v>2557</v>
      </c>
      <c r="J73" t="s">
        <v>4500</v>
      </c>
      <c r="K73" t="s">
        <v>4828</v>
      </c>
      <c r="L73" t="s">
        <v>4491</v>
      </c>
      <c r="M73" s="58">
        <f t="shared" ca="1" si="2"/>
        <v>26294</v>
      </c>
      <c r="N73" s="58">
        <f t="shared" ca="1" si="3"/>
        <v>41163.11</v>
      </c>
      <c r="O73" s="57">
        <v>40500</v>
      </c>
      <c r="W73" s="59"/>
      <c r="X73" s="59"/>
      <c r="BA73" s="58">
        <v>25374</v>
      </c>
      <c r="BB73" s="58">
        <v>39698</v>
      </c>
    </row>
    <row r="74" spans="1:54">
      <c r="A74">
        <v>1076</v>
      </c>
      <c r="B74" t="s">
        <v>182</v>
      </c>
      <c r="C74" t="s">
        <v>4347</v>
      </c>
      <c r="D74" t="s">
        <v>4537</v>
      </c>
      <c r="E74" t="s">
        <v>4994</v>
      </c>
      <c r="F74" t="s">
        <v>4502</v>
      </c>
      <c r="G74" t="s">
        <v>4943</v>
      </c>
      <c r="H74" t="s">
        <v>2751</v>
      </c>
      <c r="I74" t="s">
        <v>2557</v>
      </c>
      <c r="J74" t="s">
        <v>4942</v>
      </c>
      <c r="K74" t="s">
        <v>4941</v>
      </c>
      <c r="L74" t="s">
        <v>4498</v>
      </c>
      <c r="M74" s="58">
        <f t="shared" ca="1" si="2"/>
        <v>26337</v>
      </c>
      <c r="N74" s="58">
        <f t="shared" ca="1" si="3"/>
        <v>39916.11</v>
      </c>
      <c r="O74" s="57">
        <v>25300</v>
      </c>
      <c r="W74" s="59"/>
      <c r="X74" s="59"/>
      <c r="BA74" s="58">
        <v>25417</v>
      </c>
      <c r="BB74" s="58">
        <v>38451</v>
      </c>
    </row>
    <row r="75" spans="1:54">
      <c r="A75">
        <v>1100</v>
      </c>
      <c r="B75" t="s">
        <v>4150</v>
      </c>
      <c r="C75" t="s">
        <v>2451</v>
      </c>
      <c r="D75" t="s">
        <v>4497</v>
      </c>
      <c r="E75" t="s">
        <v>4926</v>
      </c>
      <c r="F75" t="s">
        <v>4771</v>
      </c>
      <c r="G75" t="s">
        <v>4925</v>
      </c>
      <c r="H75" t="s">
        <v>2751</v>
      </c>
      <c r="I75" t="s">
        <v>2557</v>
      </c>
      <c r="J75" t="s">
        <v>4500</v>
      </c>
      <c r="K75" t="s">
        <v>4924</v>
      </c>
      <c r="L75" t="s">
        <v>4519</v>
      </c>
      <c r="M75" s="58">
        <f t="shared" ca="1" si="2"/>
        <v>26469</v>
      </c>
      <c r="N75" s="58">
        <f t="shared" ca="1" si="3"/>
        <v>41517.11</v>
      </c>
      <c r="O75" s="57">
        <v>33000</v>
      </c>
      <c r="W75" s="59"/>
      <c r="X75" s="59"/>
      <c r="BA75" s="58">
        <v>25549</v>
      </c>
      <c r="BB75" s="58">
        <v>40052</v>
      </c>
    </row>
    <row r="76" spans="1:54">
      <c r="A76">
        <v>1043</v>
      </c>
      <c r="B76" t="s">
        <v>53</v>
      </c>
      <c r="C76" t="s">
        <v>4417</v>
      </c>
      <c r="D76" t="s">
        <v>4987</v>
      </c>
      <c r="E76" t="s">
        <v>4947</v>
      </c>
      <c r="F76" t="s">
        <v>4745</v>
      </c>
      <c r="G76" t="s">
        <v>4576</v>
      </c>
      <c r="H76" t="s">
        <v>2751</v>
      </c>
      <c r="I76" t="s">
        <v>2557</v>
      </c>
      <c r="J76" t="s">
        <v>4575</v>
      </c>
      <c r="K76" t="s">
        <v>4499</v>
      </c>
      <c r="L76" t="s">
        <v>4741</v>
      </c>
      <c r="M76" s="58">
        <f t="shared" ca="1" si="2"/>
        <v>26589</v>
      </c>
      <c r="N76" s="58">
        <f t="shared" ca="1" si="3"/>
        <v>40905.11</v>
      </c>
      <c r="O76" s="57">
        <v>33000</v>
      </c>
      <c r="W76" s="59"/>
      <c r="X76" s="59"/>
      <c r="BA76" s="58">
        <v>25669</v>
      </c>
      <c r="BB76" s="58">
        <v>39440</v>
      </c>
    </row>
    <row r="77" spans="1:54">
      <c r="A77">
        <v>1098</v>
      </c>
      <c r="B77" t="s">
        <v>299</v>
      </c>
      <c r="C77" t="s">
        <v>4139</v>
      </c>
      <c r="D77" t="s">
        <v>4537</v>
      </c>
      <c r="E77" t="s">
        <v>4931</v>
      </c>
      <c r="F77" t="s">
        <v>4745</v>
      </c>
      <c r="G77" t="s">
        <v>4930</v>
      </c>
      <c r="H77" t="s">
        <v>2751</v>
      </c>
      <c r="I77" t="s">
        <v>2557</v>
      </c>
      <c r="J77" t="s">
        <v>4500</v>
      </c>
      <c r="K77" t="s">
        <v>4499</v>
      </c>
      <c r="L77" t="s">
        <v>4741</v>
      </c>
      <c r="M77" s="58">
        <f t="shared" ca="1" si="2"/>
        <v>26721</v>
      </c>
      <c r="N77" s="58">
        <f t="shared" ca="1" si="3"/>
        <v>40347.11</v>
      </c>
      <c r="O77" s="57">
        <v>27800</v>
      </c>
      <c r="W77" s="59"/>
      <c r="X77" s="59"/>
      <c r="BA77" s="58">
        <v>25801</v>
      </c>
      <c r="BB77" s="58">
        <v>38882</v>
      </c>
    </row>
    <row r="78" spans="1:54">
      <c r="A78">
        <v>1066</v>
      </c>
      <c r="B78" t="s">
        <v>4344</v>
      </c>
      <c r="C78" t="s">
        <v>367</v>
      </c>
      <c r="D78" t="s">
        <v>4720</v>
      </c>
      <c r="E78" t="s">
        <v>5023</v>
      </c>
      <c r="F78" t="s">
        <v>4523</v>
      </c>
      <c r="G78" t="s">
        <v>4550</v>
      </c>
      <c r="H78" t="s">
        <v>2751</v>
      </c>
      <c r="I78" t="s">
        <v>2557</v>
      </c>
      <c r="J78" t="s">
        <v>4500</v>
      </c>
      <c r="K78" t="s">
        <v>5022</v>
      </c>
      <c r="L78" t="s">
        <v>4519</v>
      </c>
      <c r="M78" s="58">
        <f t="shared" ca="1" si="2"/>
        <v>26775</v>
      </c>
      <c r="N78" s="58">
        <f t="shared" ca="1" si="3"/>
        <v>41167.11</v>
      </c>
      <c r="O78" s="57">
        <v>33000</v>
      </c>
      <c r="W78" s="59"/>
      <c r="X78" s="59"/>
      <c r="BA78" s="58">
        <v>25855</v>
      </c>
      <c r="BB78" s="58">
        <v>39702</v>
      </c>
    </row>
    <row r="79" spans="1:54">
      <c r="A79">
        <v>1015</v>
      </c>
      <c r="B79" t="s">
        <v>4340</v>
      </c>
      <c r="C79" t="s">
        <v>1595</v>
      </c>
      <c r="D79" t="s">
        <v>4525</v>
      </c>
      <c r="E79" t="s">
        <v>4947</v>
      </c>
      <c r="F79" t="s">
        <v>4523</v>
      </c>
      <c r="G79" t="s">
        <v>5158</v>
      </c>
      <c r="H79" t="s">
        <v>2751</v>
      </c>
      <c r="I79" t="s">
        <v>2557</v>
      </c>
      <c r="J79" t="s">
        <v>4500</v>
      </c>
      <c r="K79" t="s">
        <v>5157</v>
      </c>
      <c r="L79" t="s">
        <v>4519</v>
      </c>
      <c r="M79" s="58">
        <f t="shared" ca="1" si="2"/>
        <v>26962</v>
      </c>
      <c r="N79" s="58">
        <f t="shared" ca="1" si="3"/>
        <v>41429.11</v>
      </c>
      <c r="O79" s="57">
        <v>33000</v>
      </c>
      <c r="W79" s="59"/>
      <c r="X79" s="59"/>
      <c r="BA79" s="58">
        <v>26042</v>
      </c>
      <c r="BB79" s="58">
        <v>39964</v>
      </c>
    </row>
    <row r="80" spans="1:54">
      <c r="A80">
        <v>1023</v>
      </c>
      <c r="B80" t="s">
        <v>4384</v>
      </c>
      <c r="C80" t="s">
        <v>1579</v>
      </c>
      <c r="D80" t="s">
        <v>4676</v>
      </c>
      <c r="E80" t="s">
        <v>5131</v>
      </c>
      <c r="F80" t="s">
        <v>4523</v>
      </c>
      <c r="G80" t="s">
        <v>5130</v>
      </c>
      <c r="H80" t="s">
        <v>2751</v>
      </c>
      <c r="I80" t="s">
        <v>2557</v>
      </c>
      <c r="J80" t="s">
        <v>4500</v>
      </c>
      <c r="K80" t="s">
        <v>5129</v>
      </c>
      <c r="L80" t="s">
        <v>4498</v>
      </c>
      <c r="M80" s="58">
        <f t="shared" ca="1" si="2"/>
        <v>27024</v>
      </c>
      <c r="N80" s="58">
        <f t="shared" ca="1" si="3"/>
        <v>40125.11</v>
      </c>
      <c r="O80" s="57">
        <v>35000</v>
      </c>
      <c r="W80" s="59"/>
      <c r="X80" s="59"/>
      <c r="BA80" s="58">
        <v>26104</v>
      </c>
      <c r="BB80" s="58">
        <v>38660</v>
      </c>
    </row>
    <row r="81" spans="1:54">
      <c r="A81">
        <v>1179</v>
      </c>
      <c r="B81" t="s">
        <v>755</v>
      </c>
      <c r="C81" t="s">
        <v>1106</v>
      </c>
      <c r="D81" t="s">
        <v>4676</v>
      </c>
      <c r="E81" t="s">
        <v>4675</v>
      </c>
      <c r="F81" t="s">
        <v>4674</v>
      </c>
      <c r="G81" t="s">
        <v>4673</v>
      </c>
      <c r="H81" t="s">
        <v>2751</v>
      </c>
      <c r="I81" t="s">
        <v>2557</v>
      </c>
      <c r="J81" t="s">
        <v>4500</v>
      </c>
      <c r="K81" t="s">
        <v>4672</v>
      </c>
      <c r="L81" t="s">
        <v>4519</v>
      </c>
      <c r="M81" s="58">
        <f t="shared" ca="1" si="2"/>
        <v>27028</v>
      </c>
      <c r="N81" s="58">
        <f t="shared" ca="1" si="3"/>
        <v>41150.11</v>
      </c>
      <c r="O81" s="57">
        <v>29000</v>
      </c>
      <c r="W81" s="59"/>
      <c r="X81" s="59"/>
      <c r="BA81" s="58">
        <v>26108</v>
      </c>
      <c r="BB81" s="58">
        <v>39685</v>
      </c>
    </row>
    <row r="82" spans="1:54">
      <c r="A82">
        <v>1124</v>
      </c>
      <c r="B82" t="s">
        <v>116</v>
      </c>
      <c r="C82" t="s">
        <v>4004</v>
      </c>
      <c r="D82" t="s">
        <v>4569</v>
      </c>
      <c r="E82" t="s">
        <v>4853</v>
      </c>
      <c r="F82" t="s">
        <v>4852</v>
      </c>
      <c r="G82" t="s">
        <v>4851</v>
      </c>
      <c r="H82" t="s">
        <v>2751</v>
      </c>
      <c r="I82" t="s">
        <v>2557</v>
      </c>
      <c r="J82" t="s">
        <v>4850</v>
      </c>
      <c r="K82" t="s">
        <v>4849</v>
      </c>
      <c r="L82" t="s">
        <v>4532</v>
      </c>
      <c r="M82" s="58">
        <f t="shared" ca="1" si="2"/>
        <v>35526</v>
      </c>
      <c r="N82" s="58">
        <f t="shared" ca="1" si="3"/>
        <v>41900.11</v>
      </c>
      <c r="O82" s="57">
        <v>27800</v>
      </c>
      <c r="W82" s="59"/>
      <c r="X82" s="59"/>
      <c r="BA82" s="58">
        <v>34607</v>
      </c>
      <c r="BB82" s="58">
        <v>40435</v>
      </c>
    </row>
    <row r="83" spans="1:54">
      <c r="A83">
        <v>1201</v>
      </c>
      <c r="B83" t="s">
        <v>147</v>
      </c>
      <c r="C83" t="s">
        <v>971</v>
      </c>
      <c r="E83" t="s">
        <v>4598</v>
      </c>
      <c r="F83" t="s">
        <v>4502</v>
      </c>
      <c r="G83" t="s">
        <v>4597</v>
      </c>
      <c r="H83" t="s">
        <v>2751</v>
      </c>
      <c r="I83" t="s">
        <v>2557</v>
      </c>
      <c r="J83" t="s">
        <v>4500</v>
      </c>
      <c r="K83" t="s">
        <v>4499</v>
      </c>
      <c r="L83" t="s">
        <v>4498</v>
      </c>
      <c r="M83" s="58">
        <f t="shared" ca="1" si="2"/>
        <v>27066</v>
      </c>
      <c r="N83" s="58">
        <f t="shared" ca="1" si="3"/>
        <v>40744.11</v>
      </c>
      <c r="O83" s="57">
        <v>27800</v>
      </c>
      <c r="W83" s="59"/>
      <c r="X83" s="59"/>
      <c r="BA83" s="58">
        <v>26146</v>
      </c>
      <c r="BB83" s="58">
        <v>39279</v>
      </c>
    </row>
    <row r="84" spans="1:54">
      <c r="A84">
        <v>1142</v>
      </c>
      <c r="B84" t="s">
        <v>1204</v>
      </c>
      <c r="C84" t="s">
        <v>3997</v>
      </c>
      <c r="D84" t="s">
        <v>4569</v>
      </c>
      <c r="E84" t="s">
        <v>4799</v>
      </c>
      <c r="F84" t="s">
        <v>4523</v>
      </c>
      <c r="G84" t="s">
        <v>4798</v>
      </c>
      <c r="H84" t="s">
        <v>2751</v>
      </c>
      <c r="I84" t="s">
        <v>2557</v>
      </c>
      <c r="J84" t="s">
        <v>4797</v>
      </c>
      <c r="K84" t="s">
        <v>4796</v>
      </c>
      <c r="L84" t="s">
        <v>4519</v>
      </c>
      <c r="M84" s="58">
        <f t="shared" ca="1" si="2"/>
        <v>27211</v>
      </c>
      <c r="N84" s="58">
        <f t="shared" ca="1" si="3"/>
        <v>41539.11</v>
      </c>
      <c r="O84" s="57">
        <v>40500</v>
      </c>
      <c r="W84" s="59"/>
      <c r="X84" s="59"/>
      <c r="BA84" s="58">
        <v>26291</v>
      </c>
      <c r="BB84" s="58">
        <v>40074</v>
      </c>
    </row>
    <row r="85" spans="1:54">
      <c r="A85">
        <v>1077</v>
      </c>
      <c r="B85" t="s">
        <v>177</v>
      </c>
      <c r="C85" t="s">
        <v>4333</v>
      </c>
      <c r="D85" t="s">
        <v>4676</v>
      </c>
      <c r="E85" t="s">
        <v>4993</v>
      </c>
      <c r="F85" t="s">
        <v>4621</v>
      </c>
      <c r="G85" t="s">
        <v>4992</v>
      </c>
      <c r="H85" t="s">
        <v>2751</v>
      </c>
      <c r="I85" t="s">
        <v>2557</v>
      </c>
      <c r="J85" t="s">
        <v>4500</v>
      </c>
      <c r="K85" t="s">
        <v>4499</v>
      </c>
      <c r="L85" t="s">
        <v>4619</v>
      </c>
      <c r="M85" s="58">
        <f t="shared" ca="1" si="2"/>
        <v>27322</v>
      </c>
      <c r="N85" s="58">
        <f t="shared" ca="1" si="3"/>
        <v>40745.11</v>
      </c>
      <c r="O85" s="57">
        <v>35000</v>
      </c>
      <c r="W85" s="59"/>
      <c r="X85" s="59"/>
      <c r="BA85" s="58">
        <v>26402</v>
      </c>
      <c r="BB85" s="58">
        <v>39280</v>
      </c>
    </row>
    <row r="86" spans="1:54">
      <c r="A86">
        <v>1219</v>
      </c>
      <c r="B86" t="s">
        <v>810</v>
      </c>
      <c r="C86" t="s">
        <v>3773</v>
      </c>
      <c r="D86" t="s">
        <v>4497</v>
      </c>
      <c r="E86" t="s">
        <v>4528</v>
      </c>
      <c r="F86" t="s">
        <v>4523</v>
      </c>
      <c r="G86" t="s">
        <v>4527</v>
      </c>
      <c r="H86" t="s">
        <v>2751</v>
      </c>
      <c r="I86" t="s">
        <v>2557</v>
      </c>
      <c r="J86" t="s">
        <v>4500</v>
      </c>
      <c r="K86" t="s">
        <v>4526</v>
      </c>
      <c r="L86" t="s">
        <v>4519</v>
      </c>
      <c r="M86" s="58">
        <f t="shared" ca="1" si="2"/>
        <v>27387</v>
      </c>
      <c r="N86" s="58">
        <f t="shared" ca="1" si="3"/>
        <v>41180.11</v>
      </c>
      <c r="O86" s="57">
        <v>27800</v>
      </c>
      <c r="W86" s="59"/>
      <c r="X86" s="59"/>
      <c r="BA86" s="58">
        <v>26467</v>
      </c>
      <c r="BB86" s="58">
        <v>39715</v>
      </c>
    </row>
    <row r="87" spans="1:54">
      <c r="A87">
        <v>1085</v>
      </c>
      <c r="B87" t="s">
        <v>4323</v>
      </c>
      <c r="C87" t="s">
        <v>204</v>
      </c>
      <c r="D87" t="s">
        <v>4552</v>
      </c>
      <c r="E87" t="s">
        <v>4969</v>
      </c>
      <c r="F87" t="s">
        <v>4771</v>
      </c>
      <c r="G87" t="s">
        <v>4968</v>
      </c>
      <c r="H87" t="s">
        <v>2751</v>
      </c>
      <c r="I87" t="s">
        <v>2557</v>
      </c>
      <c r="J87" t="s">
        <v>4500</v>
      </c>
      <c r="K87" t="s">
        <v>4967</v>
      </c>
      <c r="L87" t="s">
        <v>4519</v>
      </c>
      <c r="M87" s="58">
        <f t="shared" ca="1" si="2"/>
        <v>27430</v>
      </c>
      <c r="N87" s="58">
        <f t="shared" ca="1" si="3"/>
        <v>40079.11</v>
      </c>
      <c r="O87" s="57">
        <v>27800</v>
      </c>
      <c r="W87" s="59"/>
      <c r="X87" s="59"/>
      <c r="BA87" s="58">
        <v>26510</v>
      </c>
      <c r="BB87" s="58">
        <v>38614</v>
      </c>
    </row>
    <row r="88" spans="1:54">
      <c r="A88">
        <v>1130</v>
      </c>
      <c r="B88" t="s">
        <v>489</v>
      </c>
      <c r="C88" t="s">
        <v>1538</v>
      </c>
      <c r="D88" t="s">
        <v>4508</v>
      </c>
      <c r="E88" t="s">
        <v>4809</v>
      </c>
      <c r="F88" t="s">
        <v>4502</v>
      </c>
      <c r="G88" t="s">
        <v>4576</v>
      </c>
      <c r="H88" t="s">
        <v>2751</v>
      </c>
      <c r="I88" t="s">
        <v>2557</v>
      </c>
      <c r="J88" t="s">
        <v>4575</v>
      </c>
      <c r="K88" t="s">
        <v>4499</v>
      </c>
      <c r="L88" t="s">
        <v>4498</v>
      </c>
      <c r="M88" s="58">
        <f t="shared" ca="1" si="2"/>
        <v>27439</v>
      </c>
      <c r="N88" s="58">
        <f t="shared" ca="1" si="3"/>
        <v>40261.11</v>
      </c>
      <c r="O88" s="57">
        <v>33000</v>
      </c>
      <c r="W88" s="59"/>
      <c r="X88" s="59"/>
      <c r="BA88" s="58">
        <v>26519</v>
      </c>
      <c r="BB88" s="58">
        <v>38796</v>
      </c>
    </row>
    <row r="89" spans="1:54">
      <c r="A89">
        <v>1083</v>
      </c>
      <c r="B89" t="s">
        <v>160</v>
      </c>
      <c r="C89" t="s">
        <v>4313</v>
      </c>
      <c r="D89" t="s">
        <v>4537</v>
      </c>
      <c r="E89" t="s">
        <v>5189</v>
      </c>
      <c r="F89" t="s">
        <v>4621</v>
      </c>
      <c r="G89" t="s">
        <v>5188</v>
      </c>
      <c r="H89" t="s">
        <v>2751</v>
      </c>
      <c r="I89" t="s">
        <v>2557</v>
      </c>
      <c r="J89" t="s">
        <v>4500</v>
      </c>
      <c r="K89" t="s">
        <v>4499</v>
      </c>
      <c r="L89" t="s">
        <v>4619</v>
      </c>
      <c r="M89" s="58">
        <f t="shared" ca="1" si="2"/>
        <v>35550</v>
      </c>
      <c r="N89" s="58">
        <f t="shared" ca="1" si="3"/>
        <v>41861.11</v>
      </c>
      <c r="O89" s="57">
        <v>40500</v>
      </c>
      <c r="W89" s="59"/>
      <c r="X89" s="59"/>
      <c r="BA89" s="58">
        <v>34631</v>
      </c>
      <c r="BB89" s="58">
        <v>40396</v>
      </c>
    </row>
    <row r="90" spans="1:54">
      <c r="A90">
        <v>1082</v>
      </c>
      <c r="B90" t="s">
        <v>489</v>
      </c>
      <c r="C90" t="s">
        <v>247</v>
      </c>
      <c r="D90" t="s">
        <v>4508</v>
      </c>
      <c r="E90" t="s">
        <v>4978</v>
      </c>
      <c r="F90" t="s">
        <v>4621</v>
      </c>
      <c r="G90" t="s">
        <v>4977</v>
      </c>
      <c r="H90" t="s">
        <v>2751</v>
      </c>
      <c r="I90" t="s">
        <v>2557</v>
      </c>
      <c r="J90" t="s">
        <v>4500</v>
      </c>
      <c r="K90" t="s">
        <v>4976</v>
      </c>
      <c r="L90" t="s">
        <v>4619</v>
      </c>
      <c r="M90" s="58">
        <f t="shared" ca="1" si="2"/>
        <v>27526</v>
      </c>
      <c r="N90" s="58">
        <f t="shared" ca="1" si="3"/>
        <v>40511.11</v>
      </c>
      <c r="O90" s="57">
        <v>33000</v>
      </c>
      <c r="W90" s="59"/>
      <c r="X90" s="59"/>
      <c r="BA90" s="58">
        <v>26606</v>
      </c>
      <c r="BB90" s="58">
        <v>39046</v>
      </c>
    </row>
    <row r="91" spans="1:54">
      <c r="A91">
        <v>1034</v>
      </c>
      <c r="B91" t="s">
        <v>235</v>
      </c>
      <c r="C91" t="s">
        <v>4303</v>
      </c>
      <c r="E91" t="s">
        <v>5078</v>
      </c>
      <c r="F91" t="s">
        <v>4523</v>
      </c>
      <c r="G91" t="s">
        <v>4847</v>
      </c>
      <c r="H91" t="s">
        <v>2751</v>
      </c>
      <c r="I91" t="s">
        <v>2557</v>
      </c>
      <c r="J91" t="s">
        <v>4500</v>
      </c>
      <c r="K91" t="s">
        <v>5077</v>
      </c>
      <c r="L91" t="s">
        <v>4519</v>
      </c>
      <c r="M91" s="58">
        <f t="shared" ca="1" si="2"/>
        <v>27597</v>
      </c>
      <c r="N91" s="58">
        <f t="shared" ca="1" si="3"/>
        <v>40250.11</v>
      </c>
      <c r="O91" s="57">
        <v>46000</v>
      </c>
      <c r="W91" s="59"/>
      <c r="X91" s="59"/>
      <c r="BA91" s="58">
        <v>26677</v>
      </c>
      <c r="BB91" s="58">
        <v>38785</v>
      </c>
    </row>
    <row r="92" spans="1:54">
      <c r="A92">
        <v>1069</v>
      </c>
      <c r="B92" t="s">
        <v>2541</v>
      </c>
      <c r="C92" t="s">
        <v>1098</v>
      </c>
      <c r="D92" t="s">
        <v>4720</v>
      </c>
      <c r="E92" t="s">
        <v>5015</v>
      </c>
      <c r="F92" t="s">
        <v>4523</v>
      </c>
      <c r="G92" t="s">
        <v>4925</v>
      </c>
      <c r="H92" t="s">
        <v>2751</v>
      </c>
      <c r="I92" t="s">
        <v>2557</v>
      </c>
      <c r="J92" t="s">
        <v>5014</v>
      </c>
      <c r="K92" t="s">
        <v>5013</v>
      </c>
      <c r="L92" t="s">
        <v>4519</v>
      </c>
      <c r="M92" s="58">
        <f t="shared" ca="1" si="2"/>
        <v>27712</v>
      </c>
      <c r="N92" s="58">
        <f t="shared" ca="1" si="3"/>
        <v>40906.11</v>
      </c>
      <c r="O92" s="57">
        <v>32000</v>
      </c>
      <c r="W92" s="59"/>
      <c r="X92" s="59"/>
      <c r="BA92" s="58">
        <v>26792</v>
      </c>
      <c r="BB92" s="58">
        <v>39441</v>
      </c>
    </row>
    <row r="93" spans="1:54">
      <c r="A93">
        <v>1144</v>
      </c>
      <c r="B93" t="s">
        <v>1199</v>
      </c>
      <c r="C93" t="s">
        <v>3066</v>
      </c>
      <c r="D93" t="s">
        <v>22</v>
      </c>
      <c r="E93" t="s">
        <v>4792</v>
      </c>
      <c r="F93" t="s">
        <v>4791</v>
      </c>
      <c r="G93" t="s">
        <v>4790</v>
      </c>
      <c r="H93" t="s">
        <v>2751</v>
      </c>
      <c r="I93" t="s">
        <v>2557</v>
      </c>
      <c r="J93" t="s">
        <v>4500</v>
      </c>
      <c r="K93" t="s">
        <v>4789</v>
      </c>
      <c r="L93" t="s">
        <v>4519</v>
      </c>
      <c r="M93" s="58">
        <f t="shared" ca="1" si="2"/>
        <v>27877</v>
      </c>
      <c r="N93" s="58">
        <f t="shared" ca="1" si="3"/>
        <v>41365.11</v>
      </c>
      <c r="O93" s="57">
        <v>38000</v>
      </c>
      <c r="W93" s="59"/>
      <c r="X93" s="59"/>
      <c r="BA93" s="58">
        <v>26957</v>
      </c>
      <c r="BB93" s="58">
        <v>39900</v>
      </c>
    </row>
    <row r="94" spans="1:54">
      <c r="A94">
        <v>1220</v>
      </c>
      <c r="B94" t="s">
        <v>3759</v>
      </c>
      <c r="C94" t="s">
        <v>805</v>
      </c>
      <c r="D94" t="s">
        <v>4525</v>
      </c>
      <c r="E94" t="s">
        <v>4524</v>
      </c>
      <c r="F94" t="s">
        <v>4523</v>
      </c>
      <c r="G94" t="s">
        <v>4522</v>
      </c>
      <c r="H94" t="s">
        <v>2751</v>
      </c>
      <c r="I94" t="s">
        <v>2557</v>
      </c>
      <c r="J94" t="s">
        <v>4521</v>
      </c>
      <c r="K94" t="s">
        <v>4520</v>
      </c>
      <c r="L94" t="s">
        <v>4519</v>
      </c>
      <c r="M94" s="58">
        <f t="shared" ca="1" si="2"/>
        <v>27904</v>
      </c>
      <c r="N94" s="58">
        <f t="shared" ca="1" si="3"/>
        <v>40193.11</v>
      </c>
      <c r="O94" s="57">
        <v>32000</v>
      </c>
      <c r="W94" s="59"/>
      <c r="X94" s="59"/>
      <c r="BA94" s="58">
        <v>26984</v>
      </c>
      <c r="BB94" s="58">
        <v>38728</v>
      </c>
    </row>
    <row r="95" spans="1:54">
      <c r="A95">
        <v>1002</v>
      </c>
      <c r="B95" t="s">
        <v>17</v>
      </c>
      <c r="C95" t="s">
        <v>480</v>
      </c>
      <c r="E95" t="s">
        <v>5191</v>
      </c>
      <c r="F95" t="s">
        <v>4523</v>
      </c>
      <c r="G95" t="s">
        <v>4594</v>
      </c>
      <c r="H95" t="s">
        <v>2751</v>
      </c>
      <c r="I95" t="s">
        <v>2557</v>
      </c>
      <c r="J95" t="s">
        <v>4500</v>
      </c>
      <c r="K95" t="s">
        <v>5190</v>
      </c>
      <c r="L95" t="s">
        <v>4519</v>
      </c>
      <c r="M95" s="58">
        <f t="shared" ca="1" si="2"/>
        <v>27945</v>
      </c>
      <c r="N95" s="58">
        <f t="shared" ca="1" si="3"/>
        <v>40519.11</v>
      </c>
      <c r="O95" s="57">
        <v>40500</v>
      </c>
      <c r="W95" s="59"/>
      <c r="X95" s="59"/>
      <c r="BA95" s="58">
        <v>27025</v>
      </c>
      <c r="BB95" s="58">
        <v>39054</v>
      </c>
    </row>
    <row r="96" spans="1:54">
      <c r="A96">
        <v>1081</v>
      </c>
      <c r="B96" t="s">
        <v>53</v>
      </c>
      <c r="C96" t="s">
        <v>154</v>
      </c>
      <c r="D96" t="s">
        <v>4525</v>
      </c>
      <c r="E96" t="s">
        <v>4910</v>
      </c>
      <c r="F96" t="s">
        <v>4559</v>
      </c>
      <c r="G96" t="s">
        <v>4979</v>
      </c>
      <c r="H96" t="s">
        <v>2751</v>
      </c>
      <c r="I96" t="s">
        <v>2557</v>
      </c>
      <c r="J96" t="s">
        <v>4500</v>
      </c>
      <c r="K96" t="s">
        <v>4499</v>
      </c>
      <c r="L96" t="s">
        <v>4498</v>
      </c>
      <c r="M96" s="58">
        <f t="shared" ca="1" si="2"/>
        <v>28111</v>
      </c>
      <c r="N96" s="58">
        <f t="shared" ca="1" si="3"/>
        <v>40545.11</v>
      </c>
      <c r="O96" s="57">
        <v>33000</v>
      </c>
      <c r="W96" s="59"/>
      <c r="X96" s="59"/>
      <c r="BA96" s="58">
        <v>27191</v>
      </c>
      <c r="BB96" s="58">
        <v>39080</v>
      </c>
    </row>
    <row r="97" spans="1:54">
      <c r="A97">
        <v>1111</v>
      </c>
      <c r="B97" t="s">
        <v>3933</v>
      </c>
      <c r="C97" t="s">
        <v>146</v>
      </c>
      <c r="D97" t="s">
        <v>4757</v>
      </c>
      <c r="E97" t="s">
        <v>4891</v>
      </c>
      <c r="F97" t="s">
        <v>4523</v>
      </c>
      <c r="G97" t="s">
        <v>4659</v>
      </c>
      <c r="H97" t="s">
        <v>2751</v>
      </c>
      <c r="I97" t="s">
        <v>2557</v>
      </c>
      <c r="J97" t="s">
        <v>4500</v>
      </c>
      <c r="K97" t="s">
        <v>4890</v>
      </c>
      <c r="L97" t="s">
        <v>4519</v>
      </c>
      <c r="M97" s="58">
        <f t="shared" ca="1" si="2"/>
        <v>28128</v>
      </c>
      <c r="N97" s="58">
        <f t="shared" ca="1" si="3"/>
        <v>40911.11</v>
      </c>
      <c r="O97" s="57">
        <v>33000</v>
      </c>
      <c r="W97" s="59"/>
      <c r="X97" s="59"/>
      <c r="BA97" s="58">
        <v>27208</v>
      </c>
      <c r="BB97" s="58">
        <v>39446</v>
      </c>
    </row>
    <row r="98" spans="1:54">
      <c r="A98">
        <v>1207</v>
      </c>
      <c r="B98" t="s">
        <v>1984</v>
      </c>
      <c r="C98" t="s">
        <v>3751</v>
      </c>
      <c r="D98" t="s">
        <v>4525</v>
      </c>
      <c r="E98" t="s">
        <v>4577</v>
      </c>
      <c r="F98" t="s">
        <v>4502</v>
      </c>
      <c r="G98" t="s">
        <v>4576</v>
      </c>
      <c r="H98" t="s">
        <v>2751</v>
      </c>
      <c r="I98" t="s">
        <v>2557</v>
      </c>
      <c r="J98" t="s">
        <v>4575</v>
      </c>
      <c r="K98" t="s">
        <v>4499</v>
      </c>
      <c r="L98" t="s">
        <v>4498</v>
      </c>
      <c r="M98" s="58">
        <f t="shared" ca="1" si="2"/>
        <v>28189</v>
      </c>
      <c r="N98" s="58">
        <f t="shared" ca="1" si="3"/>
        <v>40466.11</v>
      </c>
      <c r="O98" s="57">
        <v>32000</v>
      </c>
      <c r="W98" s="59"/>
      <c r="X98" s="59"/>
      <c r="BA98" s="58">
        <v>27269</v>
      </c>
      <c r="BB98" s="58">
        <v>39001</v>
      </c>
    </row>
    <row r="99" spans="1:54">
      <c r="A99">
        <v>1099</v>
      </c>
      <c r="B99" t="s">
        <v>48</v>
      </c>
      <c r="C99" t="s">
        <v>4154</v>
      </c>
      <c r="D99" t="s">
        <v>4564</v>
      </c>
      <c r="E99" t="s">
        <v>4929</v>
      </c>
      <c r="F99" t="s">
        <v>4523</v>
      </c>
      <c r="G99" t="s">
        <v>4928</v>
      </c>
      <c r="H99" t="s">
        <v>2751</v>
      </c>
      <c r="I99" t="s">
        <v>2557</v>
      </c>
      <c r="J99" t="s">
        <v>4500</v>
      </c>
      <c r="K99" t="s">
        <v>4927</v>
      </c>
      <c r="L99" t="s">
        <v>4519</v>
      </c>
      <c r="M99" s="58">
        <f t="shared" ca="1" si="2"/>
        <v>28225</v>
      </c>
      <c r="N99" s="58">
        <f t="shared" ca="1" si="3"/>
        <v>40335.11</v>
      </c>
      <c r="O99" s="57">
        <v>27800</v>
      </c>
      <c r="W99" s="59"/>
      <c r="X99" s="59"/>
      <c r="BA99" s="58">
        <v>27305</v>
      </c>
      <c r="BB99" s="58">
        <v>38870</v>
      </c>
    </row>
    <row r="100" spans="1:54">
      <c r="A100">
        <v>1018</v>
      </c>
      <c r="B100" t="s">
        <v>541</v>
      </c>
      <c r="C100" t="s">
        <v>4245</v>
      </c>
      <c r="D100" t="s">
        <v>4713</v>
      </c>
      <c r="E100" t="s">
        <v>5149</v>
      </c>
      <c r="F100" t="s">
        <v>4523</v>
      </c>
      <c r="G100" t="s">
        <v>5148</v>
      </c>
      <c r="H100" t="s">
        <v>2751</v>
      </c>
      <c r="I100" t="s">
        <v>2557</v>
      </c>
      <c r="J100" t="s">
        <v>4500</v>
      </c>
      <c r="K100" t="s">
        <v>5147</v>
      </c>
      <c r="L100" t="s">
        <v>4519</v>
      </c>
      <c r="M100" s="58">
        <f t="shared" ca="1" si="2"/>
        <v>28232</v>
      </c>
      <c r="N100" s="58">
        <f t="shared" ca="1" si="3"/>
        <v>40225.11</v>
      </c>
      <c r="O100" s="57">
        <v>33000</v>
      </c>
      <c r="W100" s="59"/>
      <c r="X100" s="59"/>
      <c r="BA100" s="58">
        <v>27312</v>
      </c>
      <c r="BB100" s="58">
        <v>38760</v>
      </c>
    </row>
    <row r="101" spans="1:54">
      <c r="A101">
        <v>1051</v>
      </c>
      <c r="B101" t="s">
        <v>318</v>
      </c>
      <c r="C101" t="s">
        <v>4395</v>
      </c>
      <c r="E101" t="s">
        <v>5062</v>
      </c>
      <c r="F101" t="s">
        <v>4711</v>
      </c>
      <c r="G101" t="s">
        <v>4847</v>
      </c>
      <c r="H101" t="s">
        <v>2751</v>
      </c>
      <c r="I101" t="s">
        <v>2557</v>
      </c>
      <c r="J101" t="s">
        <v>4500</v>
      </c>
      <c r="K101" t="s">
        <v>5061</v>
      </c>
      <c r="L101" t="s">
        <v>4519</v>
      </c>
      <c r="M101" s="58">
        <f t="shared" ca="1" si="2"/>
        <v>28343</v>
      </c>
      <c r="N101" s="58">
        <f t="shared" ca="1" si="3"/>
        <v>40290.11</v>
      </c>
      <c r="O101" s="57">
        <v>64000</v>
      </c>
      <c r="W101" s="59"/>
      <c r="X101" s="59"/>
      <c r="BA101" s="58">
        <v>27423</v>
      </c>
      <c r="BB101" s="58">
        <v>38825</v>
      </c>
    </row>
    <row r="102" spans="1:54">
      <c r="A102">
        <v>1094</v>
      </c>
      <c r="B102" t="s">
        <v>2434</v>
      </c>
      <c r="C102" t="s">
        <v>2864</v>
      </c>
      <c r="D102" t="s">
        <v>4537</v>
      </c>
      <c r="E102" t="s">
        <v>4944</v>
      </c>
      <c r="F102" t="s">
        <v>4711</v>
      </c>
      <c r="G102" t="s">
        <v>4943</v>
      </c>
      <c r="H102" t="s">
        <v>2751</v>
      </c>
      <c r="I102" t="s">
        <v>2557</v>
      </c>
      <c r="J102" t="s">
        <v>4942</v>
      </c>
      <c r="K102" t="s">
        <v>4941</v>
      </c>
      <c r="L102" t="s">
        <v>4498</v>
      </c>
      <c r="M102" s="58">
        <f t="shared" ca="1" si="2"/>
        <v>28398</v>
      </c>
      <c r="N102" s="58">
        <f t="shared" ca="1" si="3"/>
        <v>41549.11</v>
      </c>
      <c r="O102" s="57">
        <v>61000</v>
      </c>
      <c r="W102" s="59"/>
      <c r="X102" s="59"/>
      <c r="BA102" s="58">
        <v>27478</v>
      </c>
      <c r="BB102" s="58">
        <v>40084</v>
      </c>
    </row>
    <row r="103" spans="1:54">
      <c r="A103">
        <v>1016</v>
      </c>
      <c r="B103" t="s">
        <v>519</v>
      </c>
      <c r="C103" t="s">
        <v>4214</v>
      </c>
      <c r="D103" t="s">
        <v>4497</v>
      </c>
      <c r="E103" t="s">
        <v>5156</v>
      </c>
      <c r="F103" t="s">
        <v>5155</v>
      </c>
      <c r="G103" t="s">
        <v>5154</v>
      </c>
      <c r="H103" t="s">
        <v>2751</v>
      </c>
      <c r="I103" t="s">
        <v>2557</v>
      </c>
      <c r="J103" t="s">
        <v>4500</v>
      </c>
      <c r="K103" t="s">
        <v>4499</v>
      </c>
      <c r="L103" t="s">
        <v>4667</v>
      </c>
      <c r="M103" s="58">
        <f t="shared" ca="1" si="2"/>
        <v>28543</v>
      </c>
      <c r="N103" s="58">
        <f t="shared" ca="1" si="3"/>
        <v>40185.11</v>
      </c>
      <c r="O103" s="57">
        <v>27800</v>
      </c>
      <c r="W103" s="59"/>
      <c r="X103" s="59"/>
      <c r="BA103" s="58">
        <v>27623</v>
      </c>
      <c r="BB103" s="58">
        <v>38720</v>
      </c>
    </row>
    <row r="104" spans="1:54">
      <c r="A104">
        <v>1096</v>
      </c>
      <c r="B104" t="s">
        <v>155</v>
      </c>
      <c r="C104" t="s">
        <v>2769</v>
      </c>
      <c r="D104" t="s">
        <v>4497</v>
      </c>
      <c r="E104" t="s">
        <v>4937</v>
      </c>
      <c r="F104" t="s">
        <v>4648</v>
      </c>
      <c r="G104" t="s">
        <v>4936</v>
      </c>
      <c r="H104" t="s">
        <v>2751</v>
      </c>
      <c r="I104" t="s">
        <v>2557</v>
      </c>
      <c r="J104" t="s">
        <v>4500</v>
      </c>
      <c r="K104" t="s">
        <v>4935</v>
      </c>
      <c r="L104" t="s">
        <v>4644</v>
      </c>
      <c r="M104" s="58">
        <f t="shared" ca="1" si="2"/>
        <v>28656</v>
      </c>
      <c r="N104" s="58">
        <f t="shared" ca="1" si="3"/>
        <v>41842.11</v>
      </c>
      <c r="O104" s="57">
        <v>40500</v>
      </c>
      <c r="W104" s="59"/>
      <c r="X104" s="59"/>
      <c r="BA104" s="58">
        <v>27736</v>
      </c>
      <c r="BB104" s="58">
        <v>40377</v>
      </c>
    </row>
    <row r="105" spans="1:54">
      <c r="A105">
        <v>1075</v>
      </c>
      <c r="B105" t="s">
        <v>587</v>
      </c>
      <c r="C105" t="s">
        <v>2095</v>
      </c>
      <c r="D105" t="s">
        <v>22</v>
      </c>
      <c r="E105" t="s">
        <v>4997</v>
      </c>
      <c r="F105" t="s">
        <v>4820</v>
      </c>
      <c r="G105" t="s">
        <v>4996</v>
      </c>
      <c r="H105" t="s">
        <v>2751</v>
      </c>
      <c r="I105" t="s">
        <v>2557</v>
      </c>
      <c r="J105" t="s">
        <v>4500</v>
      </c>
      <c r="K105" t="s">
        <v>4995</v>
      </c>
      <c r="L105" t="s">
        <v>4619</v>
      </c>
      <c r="M105" s="58">
        <f t="shared" ca="1" si="2"/>
        <v>28679</v>
      </c>
      <c r="N105" s="58">
        <f t="shared" ca="1" si="3"/>
        <v>41512.11</v>
      </c>
      <c r="O105" s="57">
        <v>55000</v>
      </c>
      <c r="W105" s="59"/>
      <c r="X105" s="59"/>
      <c r="BA105" s="58">
        <v>27759</v>
      </c>
      <c r="BB105" s="58">
        <v>40047</v>
      </c>
    </row>
    <row r="106" spans="1:54">
      <c r="A106">
        <v>1045</v>
      </c>
      <c r="B106" t="s">
        <v>2535</v>
      </c>
      <c r="C106" t="s">
        <v>2749</v>
      </c>
      <c r="D106" t="s">
        <v>4569</v>
      </c>
      <c r="E106" t="s">
        <v>4782</v>
      </c>
      <c r="F106" t="s">
        <v>4523</v>
      </c>
      <c r="G106" t="s">
        <v>4659</v>
      </c>
      <c r="H106" t="s">
        <v>2751</v>
      </c>
      <c r="I106" t="s">
        <v>2557</v>
      </c>
      <c r="J106" t="s">
        <v>4500</v>
      </c>
      <c r="K106" t="s">
        <v>4781</v>
      </c>
      <c r="L106" t="s">
        <v>4519</v>
      </c>
      <c r="M106" s="58">
        <f t="shared" ca="1" si="2"/>
        <v>28756</v>
      </c>
      <c r="N106" s="58">
        <f t="shared" ca="1" si="3"/>
        <v>40994.11</v>
      </c>
      <c r="O106" s="57">
        <v>39500</v>
      </c>
      <c r="W106" s="59"/>
      <c r="X106" s="59"/>
      <c r="BA106" s="58">
        <v>27836</v>
      </c>
      <c r="BB106" s="58">
        <v>39529</v>
      </c>
    </row>
    <row r="107" spans="1:54">
      <c r="A107">
        <v>1068</v>
      </c>
      <c r="B107" t="s">
        <v>450</v>
      </c>
      <c r="C107" t="s">
        <v>111</v>
      </c>
      <c r="E107" t="s">
        <v>5018</v>
      </c>
      <c r="F107" t="s">
        <v>4523</v>
      </c>
      <c r="G107" t="s">
        <v>5017</v>
      </c>
      <c r="H107" t="s">
        <v>2751</v>
      </c>
      <c r="I107" t="s">
        <v>2557</v>
      </c>
      <c r="J107" t="s">
        <v>4500</v>
      </c>
      <c r="K107" t="s">
        <v>5016</v>
      </c>
      <c r="L107" t="s">
        <v>4519</v>
      </c>
      <c r="M107" s="58">
        <f t="shared" ca="1" si="2"/>
        <v>28771</v>
      </c>
      <c r="N107" s="58">
        <f t="shared" ca="1" si="3"/>
        <v>40920.11</v>
      </c>
      <c r="O107" s="57">
        <v>32000</v>
      </c>
      <c r="W107" s="59"/>
      <c r="X107" s="59"/>
      <c r="BA107" s="58">
        <v>27851</v>
      </c>
      <c r="BB107" s="58">
        <v>39455</v>
      </c>
    </row>
    <row r="108" spans="1:54">
      <c r="A108">
        <v>1101</v>
      </c>
      <c r="B108" t="s">
        <v>4120</v>
      </c>
      <c r="C108" t="s">
        <v>68</v>
      </c>
      <c r="D108" t="s">
        <v>4569</v>
      </c>
      <c r="E108" t="s">
        <v>4923</v>
      </c>
      <c r="F108" t="s">
        <v>4523</v>
      </c>
      <c r="G108" t="s">
        <v>4922</v>
      </c>
      <c r="H108" t="s">
        <v>2751</v>
      </c>
      <c r="I108" t="s">
        <v>2557</v>
      </c>
      <c r="J108" t="s">
        <v>4500</v>
      </c>
      <c r="K108" t="s">
        <v>4921</v>
      </c>
      <c r="L108" t="s">
        <v>4519</v>
      </c>
      <c r="M108" s="58">
        <f t="shared" ca="1" si="2"/>
        <v>28820</v>
      </c>
      <c r="N108" s="58">
        <f t="shared" ca="1" si="3"/>
        <v>40276.11</v>
      </c>
      <c r="O108" s="57">
        <v>33000</v>
      </c>
      <c r="W108" s="59"/>
      <c r="X108" s="59"/>
      <c r="BA108" s="58">
        <v>27900</v>
      </c>
      <c r="BB108" s="58">
        <v>38811</v>
      </c>
    </row>
    <row r="109" spans="1:54">
      <c r="A109">
        <v>1148</v>
      </c>
      <c r="B109" t="s">
        <v>3888</v>
      </c>
      <c r="C109" t="s">
        <v>1154</v>
      </c>
      <c r="D109" t="s">
        <v>4525</v>
      </c>
      <c r="E109" t="s">
        <v>4780</v>
      </c>
      <c r="F109" t="s">
        <v>4621</v>
      </c>
      <c r="G109" t="s">
        <v>4779</v>
      </c>
      <c r="H109" t="s">
        <v>2751</v>
      </c>
      <c r="I109" t="s">
        <v>2557</v>
      </c>
      <c r="J109" t="s">
        <v>4500</v>
      </c>
      <c r="K109" t="s">
        <v>4778</v>
      </c>
      <c r="L109" t="s">
        <v>4619</v>
      </c>
      <c r="M109" s="58">
        <f t="shared" ca="1" si="2"/>
        <v>28844</v>
      </c>
      <c r="N109" s="58">
        <f t="shared" ca="1" si="3"/>
        <v>41244.11</v>
      </c>
      <c r="O109" s="57">
        <v>31000</v>
      </c>
      <c r="W109" s="59"/>
      <c r="X109" s="59"/>
      <c r="BA109" s="58">
        <v>27924</v>
      </c>
      <c r="BB109" s="58">
        <v>39779</v>
      </c>
    </row>
    <row r="110" spans="1:54">
      <c r="A110">
        <v>1184</v>
      </c>
      <c r="B110" t="s">
        <v>4089</v>
      </c>
      <c r="C110" t="s">
        <v>1311</v>
      </c>
      <c r="D110" t="s">
        <v>4552</v>
      </c>
      <c r="E110" t="s">
        <v>4660</v>
      </c>
      <c r="F110" t="s">
        <v>4523</v>
      </c>
      <c r="G110" t="s">
        <v>4659</v>
      </c>
      <c r="H110" t="s">
        <v>2751</v>
      </c>
      <c r="I110" t="s">
        <v>2557</v>
      </c>
      <c r="J110" t="s">
        <v>4500</v>
      </c>
      <c r="K110" t="s">
        <v>4658</v>
      </c>
      <c r="L110" t="s">
        <v>4519</v>
      </c>
      <c r="M110" s="58">
        <f t="shared" ca="1" si="2"/>
        <v>28922</v>
      </c>
      <c r="N110" s="58">
        <f t="shared" ca="1" si="3"/>
        <v>40159.11</v>
      </c>
      <c r="O110" s="57">
        <v>32000</v>
      </c>
      <c r="W110" s="59"/>
      <c r="X110" s="59"/>
      <c r="BA110" s="58">
        <v>28002</v>
      </c>
      <c r="BB110" s="58">
        <v>38694</v>
      </c>
    </row>
    <row r="111" spans="1:54">
      <c r="A111">
        <v>1012</v>
      </c>
      <c r="B111" t="s">
        <v>994</v>
      </c>
      <c r="C111" t="s">
        <v>429</v>
      </c>
      <c r="D111" t="s">
        <v>4713</v>
      </c>
      <c r="E111" t="s">
        <v>5184</v>
      </c>
      <c r="F111" t="s">
        <v>4745</v>
      </c>
      <c r="G111" t="s">
        <v>5183</v>
      </c>
      <c r="H111" t="s">
        <v>2751</v>
      </c>
      <c r="I111" t="s">
        <v>2557</v>
      </c>
      <c r="J111" t="s">
        <v>4500</v>
      </c>
      <c r="K111" t="s">
        <v>4499</v>
      </c>
      <c r="L111" t="s">
        <v>4741</v>
      </c>
      <c r="M111" s="58">
        <f t="shared" ca="1" si="2"/>
        <v>29133</v>
      </c>
      <c r="N111" s="58">
        <f t="shared" ca="1" si="3"/>
        <v>40382.11</v>
      </c>
      <c r="O111" s="57">
        <v>33000</v>
      </c>
      <c r="W111" s="59"/>
      <c r="X111" s="59"/>
      <c r="BA111" s="58">
        <v>28213</v>
      </c>
      <c r="BB111" s="58">
        <v>38917</v>
      </c>
    </row>
    <row r="112" spans="1:54">
      <c r="A112">
        <v>1040</v>
      </c>
      <c r="B112" t="s">
        <v>4180</v>
      </c>
      <c r="C112" t="s">
        <v>258</v>
      </c>
      <c r="E112" t="s">
        <v>5086</v>
      </c>
      <c r="F112" t="s">
        <v>4711</v>
      </c>
      <c r="G112" t="s">
        <v>5085</v>
      </c>
      <c r="H112" t="s">
        <v>2751</v>
      </c>
      <c r="I112" t="s">
        <v>2557</v>
      </c>
      <c r="J112" t="s">
        <v>4500</v>
      </c>
      <c r="K112" t="s">
        <v>5084</v>
      </c>
      <c r="L112" t="s">
        <v>4667</v>
      </c>
      <c r="M112" s="58">
        <f t="shared" ca="1" si="2"/>
        <v>29369</v>
      </c>
      <c r="N112" s="58">
        <f t="shared" ca="1" si="3"/>
        <v>40293.11</v>
      </c>
      <c r="O112" s="57">
        <v>57000</v>
      </c>
      <c r="W112" s="59"/>
      <c r="X112" s="59"/>
      <c r="BA112" s="58">
        <v>28449</v>
      </c>
      <c r="BB112" s="58">
        <v>38828</v>
      </c>
    </row>
    <row r="113" spans="1:54">
      <c r="A113">
        <v>1180</v>
      </c>
      <c r="B113" t="s">
        <v>107</v>
      </c>
      <c r="C113" t="s">
        <v>4084</v>
      </c>
      <c r="D113" t="s">
        <v>4671</v>
      </c>
      <c r="E113" t="s">
        <v>4670</v>
      </c>
      <c r="F113" t="s">
        <v>4669</v>
      </c>
      <c r="G113" t="s">
        <v>4668</v>
      </c>
      <c r="H113" t="s">
        <v>2751</v>
      </c>
      <c r="I113" t="s">
        <v>2557</v>
      </c>
      <c r="J113" t="s">
        <v>4500</v>
      </c>
      <c r="K113" t="s">
        <v>4499</v>
      </c>
      <c r="L113" t="s">
        <v>4667</v>
      </c>
      <c r="M113" s="58">
        <f t="shared" ca="1" si="2"/>
        <v>29372</v>
      </c>
      <c r="N113" s="58">
        <f t="shared" ca="1" si="3"/>
        <v>41025.11</v>
      </c>
      <c r="O113" s="57">
        <v>40500</v>
      </c>
      <c r="W113" s="59"/>
      <c r="X113" s="59"/>
      <c r="BA113" s="58">
        <v>28452</v>
      </c>
      <c r="BB113" s="58">
        <v>39560</v>
      </c>
    </row>
    <row r="114" spans="1:54">
      <c r="A114">
        <v>1183</v>
      </c>
      <c r="B114" t="s">
        <v>147</v>
      </c>
      <c r="C114" t="s">
        <v>1972</v>
      </c>
      <c r="D114" t="s">
        <v>4525</v>
      </c>
      <c r="E114" t="s">
        <v>4663</v>
      </c>
      <c r="F114" t="s">
        <v>4523</v>
      </c>
      <c r="G114" t="s">
        <v>4662</v>
      </c>
      <c r="H114" t="s">
        <v>2751</v>
      </c>
      <c r="I114" t="s">
        <v>2557</v>
      </c>
      <c r="J114" t="s">
        <v>4500</v>
      </c>
      <c r="K114" t="s">
        <v>4661</v>
      </c>
      <c r="L114" t="s">
        <v>4519</v>
      </c>
      <c r="M114" s="58">
        <f t="shared" ca="1" si="2"/>
        <v>29400</v>
      </c>
      <c r="N114" s="58">
        <f t="shared" ca="1" si="3"/>
        <v>40144.11</v>
      </c>
      <c r="O114" s="57">
        <v>27800</v>
      </c>
      <c r="W114" s="59"/>
      <c r="X114" s="59"/>
      <c r="BA114" s="58">
        <v>28480</v>
      </c>
      <c r="BB114" s="58">
        <v>38679</v>
      </c>
    </row>
    <row r="115" spans="1:54">
      <c r="A115">
        <v>1151</v>
      </c>
      <c r="B115" t="s">
        <v>1084</v>
      </c>
      <c r="C115" t="s">
        <v>3861</v>
      </c>
      <c r="D115" t="s">
        <v>22</v>
      </c>
      <c r="E115" t="s">
        <v>4772</v>
      </c>
      <c r="F115" t="s">
        <v>4771</v>
      </c>
      <c r="G115" t="s">
        <v>4770</v>
      </c>
      <c r="H115" t="s">
        <v>2751</v>
      </c>
      <c r="I115" t="s">
        <v>2557</v>
      </c>
      <c r="J115" t="s">
        <v>4500</v>
      </c>
      <c r="K115" t="s">
        <v>4769</v>
      </c>
      <c r="L115" t="s">
        <v>4519</v>
      </c>
      <c r="M115" s="58">
        <f t="shared" ca="1" si="2"/>
        <v>29412</v>
      </c>
      <c r="N115" s="58">
        <f t="shared" ca="1" si="3"/>
        <v>40345.11</v>
      </c>
      <c r="O115" s="57">
        <v>35000</v>
      </c>
      <c r="W115" s="59"/>
      <c r="X115" s="59"/>
      <c r="BA115" s="58">
        <v>28492</v>
      </c>
      <c r="BB115" s="58">
        <v>38880</v>
      </c>
    </row>
    <row r="116" spans="1:54">
      <c r="A116">
        <v>1049</v>
      </c>
      <c r="B116" t="s">
        <v>3179</v>
      </c>
      <c r="C116" t="s">
        <v>1245</v>
      </c>
      <c r="D116" t="s">
        <v>4525</v>
      </c>
      <c r="E116" t="s">
        <v>5067</v>
      </c>
      <c r="F116" t="s">
        <v>4621</v>
      </c>
      <c r="G116" t="s">
        <v>5066</v>
      </c>
      <c r="H116" t="s">
        <v>2751</v>
      </c>
      <c r="I116" t="s">
        <v>2557</v>
      </c>
      <c r="J116" t="s">
        <v>4500</v>
      </c>
      <c r="K116" t="s">
        <v>5065</v>
      </c>
      <c r="L116" t="s">
        <v>4619</v>
      </c>
      <c r="M116" s="58">
        <f t="shared" ca="1" si="2"/>
        <v>31537</v>
      </c>
      <c r="N116" s="58">
        <f t="shared" ca="1" si="3"/>
        <v>41827.11</v>
      </c>
      <c r="O116" s="57">
        <v>40500</v>
      </c>
      <c r="W116" s="59"/>
      <c r="X116" s="59"/>
      <c r="BA116" s="58">
        <v>30617</v>
      </c>
      <c r="BB116" s="58">
        <v>40362</v>
      </c>
    </row>
    <row r="117" spans="1:54">
      <c r="A117">
        <v>1067</v>
      </c>
      <c r="B117" t="s">
        <v>187</v>
      </c>
      <c r="C117" t="s">
        <v>98</v>
      </c>
      <c r="E117" t="s">
        <v>5021</v>
      </c>
      <c r="F117" t="s">
        <v>4621</v>
      </c>
      <c r="G117" t="s">
        <v>5020</v>
      </c>
      <c r="H117" t="s">
        <v>2751</v>
      </c>
      <c r="I117" t="s">
        <v>2557</v>
      </c>
      <c r="J117" t="s">
        <v>4500</v>
      </c>
      <c r="K117" t="s">
        <v>5019</v>
      </c>
      <c r="L117" t="s">
        <v>4619</v>
      </c>
      <c r="M117" s="58">
        <f t="shared" ca="1" si="2"/>
        <v>29538</v>
      </c>
      <c r="N117" s="58">
        <f t="shared" ca="1" si="3"/>
        <v>41196.11</v>
      </c>
      <c r="O117" s="57">
        <v>32000</v>
      </c>
      <c r="W117" s="59"/>
      <c r="X117" s="59"/>
      <c r="BA117" s="58">
        <v>28618</v>
      </c>
      <c r="BB117" s="58">
        <v>39731</v>
      </c>
    </row>
    <row r="118" spans="1:54">
      <c r="A118">
        <v>1050</v>
      </c>
      <c r="B118" t="s">
        <v>116</v>
      </c>
      <c r="C118" t="s">
        <v>4414</v>
      </c>
      <c r="D118" t="s">
        <v>4987</v>
      </c>
      <c r="E118" t="s">
        <v>5064</v>
      </c>
      <c r="F118" t="s">
        <v>4621</v>
      </c>
      <c r="G118" t="s">
        <v>5063</v>
      </c>
      <c r="H118" t="s">
        <v>2751</v>
      </c>
      <c r="I118" t="s">
        <v>2557</v>
      </c>
      <c r="J118" t="s">
        <v>4500</v>
      </c>
      <c r="K118" t="s">
        <v>4499</v>
      </c>
      <c r="L118" t="s">
        <v>4619</v>
      </c>
      <c r="M118" s="58">
        <f t="shared" ca="1" si="2"/>
        <v>23845</v>
      </c>
      <c r="N118" s="58">
        <f t="shared" ca="1" si="3"/>
        <v>41826.11</v>
      </c>
      <c r="O118" s="57">
        <v>27800</v>
      </c>
      <c r="W118" s="59"/>
      <c r="X118" s="59"/>
      <c r="BA118" s="58">
        <v>22925</v>
      </c>
      <c r="BB118" s="58">
        <v>40361</v>
      </c>
    </row>
    <row r="119" spans="1:54">
      <c r="A119">
        <v>1170</v>
      </c>
      <c r="B119" t="s">
        <v>160</v>
      </c>
      <c r="C119" t="s">
        <v>619</v>
      </c>
      <c r="D119" t="s">
        <v>4574</v>
      </c>
      <c r="E119" t="s">
        <v>4573</v>
      </c>
      <c r="F119" t="s">
        <v>4502</v>
      </c>
      <c r="G119" t="s">
        <v>4572</v>
      </c>
      <c r="H119" t="s">
        <v>2595</v>
      </c>
      <c r="I119" t="s">
        <v>2557</v>
      </c>
      <c r="J119" t="s">
        <v>4571</v>
      </c>
      <c r="K119" t="s">
        <v>4570</v>
      </c>
      <c r="L119" t="s">
        <v>4498</v>
      </c>
      <c r="M119" s="58">
        <f t="shared" ca="1" si="2"/>
        <v>29693</v>
      </c>
      <c r="N119" s="58">
        <f t="shared" ca="1" si="3"/>
        <v>41606.11</v>
      </c>
      <c r="O119" s="57">
        <v>40500</v>
      </c>
      <c r="W119" s="59"/>
      <c r="X119" s="59"/>
      <c r="BA119" s="58">
        <v>28773</v>
      </c>
      <c r="BB119" s="58">
        <v>40141</v>
      </c>
    </row>
    <row r="120" spans="1:54">
      <c r="A120">
        <v>1097</v>
      </c>
      <c r="B120" t="s">
        <v>994</v>
      </c>
      <c r="C120" t="s">
        <v>238</v>
      </c>
      <c r="D120" t="s">
        <v>4525</v>
      </c>
      <c r="E120" t="s">
        <v>4934</v>
      </c>
      <c r="F120" t="s">
        <v>4502</v>
      </c>
      <c r="G120" t="s">
        <v>4933</v>
      </c>
      <c r="H120" t="s">
        <v>333</v>
      </c>
      <c r="I120" t="s">
        <v>2557</v>
      </c>
      <c r="J120" t="s">
        <v>4762</v>
      </c>
      <c r="K120" t="s">
        <v>4932</v>
      </c>
      <c r="L120" t="s">
        <v>4498</v>
      </c>
      <c r="M120" s="58">
        <f t="shared" ca="1" si="2"/>
        <v>29696</v>
      </c>
      <c r="N120" s="58">
        <f t="shared" ca="1" si="3"/>
        <v>41332.11</v>
      </c>
      <c r="O120" s="57">
        <v>33000</v>
      </c>
      <c r="W120" s="59"/>
      <c r="X120" s="59"/>
      <c r="BA120" s="58">
        <v>28776</v>
      </c>
      <c r="BB120" s="58">
        <v>39867</v>
      </c>
    </row>
    <row r="121" spans="1:54">
      <c r="A121">
        <v>1123</v>
      </c>
      <c r="B121" t="s">
        <v>1303</v>
      </c>
      <c r="C121" t="s">
        <v>4075</v>
      </c>
      <c r="D121" t="s">
        <v>4857</v>
      </c>
      <c r="E121" t="s">
        <v>4856</v>
      </c>
      <c r="F121" t="s">
        <v>4502</v>
      </c>
      <c r="G121" t="s">
        <v>4855</v>
      </c>
      <c r="H121" t="s">
        <v>333</v>
      </c>
      <c r="I121" t="s">
        <v>2557</v>
      </c>
      <c r="J121" t="s">
        <v>4543</v>
      </c>
      <c r="K121" t="s">
        <v>4854</v>
      </c>
      <c r="L121" t="s">
        <v>4498</v>
      </c>
      <c r="M121" s="58">
        <f t="shared" ca="1" si="2"/>
        <v>29751</v>
      </c>
      <c r="N121" s="58">
        <f t="shared" ca="1" si="3"/>
        <v>40139.11</v>
      </c>
      <c r="O121" s="57">
        <v>32000</v>
      </c>
      <c r="W121" s="59"/>
      <c r="X121" s="59"/>
      <c r="BA121" s="58">
        <v>28831</v>
      </c>
      <c r="BB121" s="58">
        <v>38674</v>
      </c>
    </row>
    <row r="122" spans="1:54">
      <c r="A122">
        <v>1079</v>
      </c>
      <c r="B122" t="s">
        <v>121</v>
      </c>
      <c r="C122" t="s">
        <v>4377</v>
      </c>
      <c r="D122" t="s">
        <v>4987</v>
      </c>
      <c r="E122" t="s">
        <v>4986</v>
      </c>
      <c r="F122" t="s">
        <v>4745</v>
      </c>
      <c r="G122" t="s">
        <v>4985</v>
      </c>
      <c r="H122" t="s">
        <v>333</v>
      </c>
      <c r="I122" t="s">
        <v>2557</v>
      </c>
      <c r="J122" t="s">
        <v>4762</v>
      </c>
      <c r="K122" t="s">
        <v>4867</v>
      </c>
      <c r="L122" t="s">
        <v>4741</v>
      </c>
      <c r="M122" s="58">
        <f t="shared" ca="1" si="2"/>
        <v>29782</v>
      </c>
      <c r="N122" s="58">
        <f t="shared" ca="1" si="3"/>
        <v>40996.11</v>
      </c>
      <c r="O122" s="57">
        <v>40500</v>
      </c>
      <c r="W122" s="59"/>
      <c r="X122" s="59"/>
      <c r="BA122" s="58">
        <v>28862</v>
      </c>
      <c r="BB122" s="58">
        <v>39531</v>
      </c>
    </row>
    <row r="123" spans="1:54">
      <c r="A123">
        <v>1138</v>
      </c>
      <c r="B123" t="s">
        <v>239</v>
      </c>
      <c r="C123" t="s">
        <v>1224</v>
      </c>
      <c r="E123" t="s">
        <v>4702</v>
      </c>
      <c r="F123" t="s">
        <v>4648</v>
      </c>
      <c r="G123" t="s">
        <v>4701</v>
      </c>
      <c r="H123" t="s">
        <v>333</v>
      </c>
      <c r="I123" t="s">
        <v>2557</v>
      </c>
      <c r="J123" t="s">
        <v>4602</v>
      </c>
      <c r="K123" t="s">
        <v>4700</v>
      </c>
      <c r="L123" t="s">
        <v>4644</v>
      </c>
      <c r="M123" s="58">
        <f t="shared" ca="1" si="2"/>
        <v>29804</v>
      </c>
      <c r="N123" s="58">
        <f t="shared" ca="1" si="3"/>
        <v>41818.11</v>
      </c>
      <c r="O123" s="57">
        <v>33000</v>
      </c>
      <c r="W123" s="59"/>
      <c r="X123" s="59"/>
      <c r="BA123" s="58">
        <v>28884</v>
      </c>
      <c r="BB123" s="58">
        <v>40353</v>
      </c>
    </row>
    <row r="124" spans="1:54">
      <c r="A124">
        <v>1062</v>
      </c>
      <c r="B124" t="s">
        <v>455</v>
      </c>
      <c r="C124" t="s">
        <v>391</v>
      </c>
      <c r="D124" t="s">
        <v>4596</v>
      </c>
      <c r="E124" t="s">
        <v>5032</v>
      </c>
      <c r="F124" t="s">
        <v>4745</v>
      </c>
      <c r="G124" t="s">
        <v>5031</v>
      </c>
      <c r="H124" t="s">
        <v>333</v>
      </c>
      <c r="I124" t="s">
        <v>2557</v>
      </c>
      <c r="J124" t="s">
        <v>4546</v>
      </c>
      <c r="K124" t="s">
        <v>4545</v>
      </c>
      <c r="L124" t="s">
        <v>4741</v>
      </c>
      <c r="M124" s="58">
        <f t="shared" ca="1" si="2"/>
        <v>29827</v>
      </c>
      <c r="N124" s="58">
        <f t="shared" ca="1" si="3"/>
        <v>40481.11</v>
      </c>
      <c r="O124" s="57">
        <v>33000</v>
      </c>
      <c r="W124" s="59"/>
      <c r="X124" s="59"/>
      <c r="BA124" s="58">
        <v>28907</v>
      </c>
      <c r="BB124" s="58">
        <v>39016</v>
      </c>
    </row>
    <row r="125" spans="1:54">
      <c r="A125">
        <v>1036</v>
      </c>
      <c r="B125" t="s">
        <v>1383</v>
      </c>
      <c r="C125" t="s">
        <v>3367</v>
      </c>
      <c r="D125" t="s">
        <v>4671</v>
      </c>
      <c r="E125" t="s">
        <v>5098</v>
      </c>
      <c r="F125" t="s">
        <v>4502</v>
      </c>
      <c r="G125" t="s">
        <v>4651</v>
      </c>
      <c r="H125" t="s">
        <v>333</v>
      </c>
      <c r="I125" t="s">
        <v>2557</v>
      </c>
      <c r="J125" t="s">
        <v>4546</v>
      </c>
      <c r="K125" t="s">
        <v>4650</v>
      </c>
      <c r="L125" t="s">
        <v>4498</v>
      </c>
      <c r="M125" s="58">
        <f t="shared" ca="1" si="2"/>
        <v>30003</v>
      </c>
      <c r="N125" s="58">
        <f t="shared" ca="1" si="3"/>
        <v>40835.11</v>
      </c>
      <c r="O125" s="57">
        <v>33000</v>
      </c>
      <c r="W125" s="59"/>
      <c r="X125" s="59"/>
      <c r="BA125" s="58">
        <v>29083</v>
      </c>
      <c r="BB125" s="58">
        <v>39370</v>
      </c>
    </row>
    <row r="126" spans="1:54">
      <c r="A126">
        <v>1104</v>
      </c>
      <c r="B126" t="s">
        <v>53</v>
      </c>
      <c r="C126" t="s">
        <v>2496</v>
      </c>
      <c r="D126" t="s">
        <v>4825</v>
      </c>
      <c r="E126" t="s">
        <v>4912</v>
      </c>
      <c r="F126" t="s">
        <v>4502</v>
      </c>
      <c r="G126" t="s">
        <v>4834</v>
      </c>
      <c r="H126" t="s">
        <v>333</v>
      </c>
      <c r="I126" t="s">
        <v>2557</v>
      </c>
      <c r="J126" t="s">
        <v>4543</v>
      </c>
      <c r="K126" t="s">
        <v>4911</v>
      </c>
      <c r="L126" t="s">
        <v>4498</v>
      </c>
      <c r="M126" s="58">
        <f t="shared" ca="1" si="2"/>
        <v>30048</v>
      </c>
      <c r="N126" s="58">
        <f t="shared" ca="1" si="3"/>
        <v>41472.11</v>
      </c>
      <c r="O126" s="57">
        <v>40500</v>
      </c>
      <c r="W126" s="59"/>
      <c r="X126" s="59"/>
      <c r="BA126" s="58">
        <v>29128</v>
      </c>
      <c r="BB126" s="58">
        <v>40007</v>
      </c>
    </row>
    <row r="127" spans="1:54">
      <c r="A127">
        <v>1208</v>
      </c>
      <c r="B127" t="s">
        <v>868</v>
      </c>
      <c r="C127" t="s">
        <v>3805</v>
      </c>
      <c r="D127" t="s">
        <v>4825</v>
      </c>
      <c r="E127" t="s">
        <v>5076</v>
      </c>
      <c r="F127" t="s">
        <v>5075</v>
      </c>
      <c r="G127" t="s">
        <v>4707</v>
      </c>
      <c r="H127" t="s">
        <v>333</v>
      </c>
      <c r="I127" t="s">
        <v>2557</v>
      </c>
      <c r="J127" t="s">
        <v>4543</v>
      </c>
      <c r="K127" t="s">
        <v>5074</v>
      </c>
      <c r="L127" t="s">
        <v>4644</v>
      </c>
      <c r="M127" s="58">
        <f t="shared" ca="1" si="2"/>
        <v>30060</v>
      </c>
      <c r="N127" s="58">
        <f t="shared" ca="1" si="3"/>
        <v>41380.11</v>
      </c>
      <c r="O127" s="57">
        <v>35000</v>
      </c>
      <c r="W127" s="59"/>
      <c r="X127" s="59"/>
      <c r="BA127" s="58">
        <v>29140</v>
      </c>
      <c r="BB127" s="58">
        <v>39915</v>
      </c>
    </row>
    <row r="128" spans="1:54">
      <c r="A128">
        <v>1103</v>
      </c>
      <c r="B128" t="s">
        <v>83</v>
      </c>
      <c r="C128" t="s">
        <v>4142</v>
      </c>
      <c r="D128" t="s">
        <v>4720</v>
      </c>
      <c r="E128" t="s">
        <v>4916</v>
      </c>
      <c r="F128" t="s">
        <v>4495</v>
      </c>
      <c r="G128" t="s">
        <v>4915</v>
      </c>
      <c r="H128" t="s">
        <v>333</v>
      </c>
      <c r="I128" t="s">
        <v>2557</v>
      </c>
      <c r="J128" t="s">
        <v>4914</v>
      </c>
      <c r="K128" t="s">
        <v>4913</v>
      </c>
      <c r="L128" t="s">
        <v>4491</v>
      </c>
      <c r="M128" s="58">
        <f t="shared" ca="1" si="2"/>
        <v>30127</v>
      </c>
      <c r="N128" s="58">
        <f t="shared" ca="1" si="3"/>
        <v>40387.11</v>
      </c>
      <c r="O128" s="57">
        <v>35000</v>
      </c>
      <c r="W128" s="59"/>
      <c r="X128" s="59"/>
      <c r="BA128" s="58">
        <v>29207</v>
      </c>
      <c r="BB128" s="58">
        <v>38922</v>
      </c>
    </row>
    <row r="129" spans="1:54">
      <c r="A129">
        <v>1010</v>
      </c>
      <c r="B129" t="s">
        <v>69</v>
      </c>
      <c r="C129" t="s">
        <v>1157</v>
      </c>
      <c r="D129" t="s">
        <v>4508</v>
      </c>
      <c r="E129" t="s">
        <v>5171</v>
      </c>
      <c r="F129" t="s">
        <v>4502</v>
      </c>
      <c r="G129" t="s">
        <v>5170</v>
      </c>
      <c r="H129" t="s">
        <v>333</v>
      </c>
      <c r="I129" t="s">
        <v>2557</v>
      </c>
      <c r="J129" t="s">
        <v>5046</v>
      </c>
      <c r="K129" t="s">
        <v>5169</v>
      </c>
      <c r="L129" t="s">
        <v>4498</v>
      </c>
      <c r="M129" s="58">
        <f t="shared" ca="1" si="2"/>
        <v>22176</v>
      </c>
      <c r="N129" s="58">
        <f t="shared" ca="1" si="3"/>
        <v>41813.11</v>
      </c>
      <c r="O129" s="57">
        <v>40500</v>
      </c>
      <c r="W129" s="59"/>
      <c r="X129" s="59"/>
      <c r="BA129" s="58">
        <v>21256</v>
      </c>
      <c r="BB129" s="58">
        <v>40348</v>
      </c>
    </row>
    <row r="130" spans="1:54">
      <c r="A130">
        <v>1129</v>
      </c>
      <c r="B130" t="s">
        <v>4041</v>
      </c>
      <c r="C130" t="s">
        <v>1642</v>
      </c>
      <c r="D130" t="s">
        <v>4497</v>
      </c>
      <c r="E130" t="s">
        <v>4835</v>
      </c>
      <c r="F130" t="s">
        <v>4502</v>
      </c>
      <c r="G130" t="s">
        <v>4834</v>
      </c>
      <c r="H130" t="s">
        <v>333</v>
      </c>
      <c r="I130" t="s">
        <v>2557</v>
      </c>
      <c r="J130" t="s">
        <v>4543</v>
      </c>
      <c r="K130" t="s">
        <v>4833</v>
      </c>
      <c r="L130" t="s">
        <v>4498</v>
      </c>
      <c r="M130" s="58">
        <f t="shared" ref="M130:M193" ca="1" si="4">(YEAR(TODAY()-YEAR(BA130)))+BA130-365*3</f>
        <v>30310</v>
      </c>
      <c r="N130" s="58">
        <f t="shared" ref="N130:N193" ca="1" si="5">(YEAR(TODAY()-YEAR(BB130))/1000*365)+BB130+(365*2)</f>
        <v>40631.11</v>
      </c>
      <c r="O130" s="57">
        <v>33000</v>
      </c>
      <c r="W130" s="59"/>
      <c r="X130" s="59"/>
      <c r="BA130" s="58">
        <v>29390</v>
      </c>
      <c r="BB130" s="58">
        <v>39166</v>
      </c>
    </row>
    <row r="131" spans="1:54">
      <c r="A131">
        <v>1008</v>
      </c>
      <c r="B131" t="s">
        <v>4438</v>
      </c>
      <c r="C131" t="s">
        <v>535</v>
      </c>
      <c r="E131" t="s">
        <v>5177</v>
      </c>
      <c r="F131" t="s">
        <v>4502</v>
      </c>
      <c r="G131" t="s">
        <v>5176</v>
      </c>
      <c r="H131" t="s">
        <v>333</v>
      </c>
      <c r="I131" t="s">
        <v>2557</v>
      </c>
      <c r="J131" t="s">
        <v>4762</v>
      </c>
      <c r="K131" t="s">
        <v>5175</v>
      </c>
      <c r="L131" t="s">
        <v>4498</v>
      </c>
      <c r="M131" s="58">
        <f t="shared" ca="1" si="4"/>
        <v>30324</v>
      </c>
      <c r="N131" s="58">
        <f t="shared" ca="1" si="5"/>
        <v>40264.11</v>
      </c>
      <c r="O131" s="57">
        <v>27800</v>
      </c>
      <c r="W131" s="59"/>
      <c r="X131" s="59"/>
      <c r="BA131" s="58">
        <v>29404</v>
      </c>
      <c r="BB131" s="58">
        <v>38799</v>
      </c>
    </row>
    <row r="132" spans="1:54">
      <c r="A132">
        <v>1218</v>
      </c>
      <c r="B132" t="s">
        <v>48</v>
      </c>
      <c r="C132" t="s">
        <v>3791</v>
      </c>
      <c r="D132" t="s">
        <v>4671</v>
      </c>
      <c r="E132" t="s">
        <v>4955</v>
      </c>
      <c r="F132" t="s">
        <v>4502</v>
      </c>
      <c r="G132" t="s">
        <v>4954</v>
      </c>
      <c r="H132" t="s">
        <v>333</v>
      </c>
      <c r="I132" t="s">
        <v>2557</v>
      </c>
      <c r="J132" t="s">
        <v>4546</v>
      </c>
      <c r="K132" t="s">
        <v>4545</v>
      </c>
      <c r="L132" s="60" t="s">
        <v>4532</v>
      </c>
      <c r="M132" s="58">
        <f t="shared" ca="1" si="4"/>
        <v>30417</v>
      </c>
      <c r="N132" s="58">
        <f t="shared" ca="1" si="5"/>
        <v>39818.11</v>
      </c>
      <c r="O132" s="57">
        <v>33000</v>
      </c>
      <c r="W132" s="59"/>
      <c r="X132" s="59"/>
      <c r="BA132" s="58">
        <v>29497</v>
      </c>
      <c r="BB132" s="58">
        <v>38353</v>
      </c>
    </row>
    <row r="133" spans="1:54">
      <c r="A133">
        <v>1146</v>
      </c>
      <c r="B133" t="s">
        <v>1216</v>
      </c>
      <c r="C133" t="s">
        <v>4028</v>
      </c>
      <c r="D133" t="s">
        <v>4525</v>
      </c>
      <c r="E133" t="s">
        <v>4784</v>
      </c>
      <c r="F133" t="s">
        <v>4502</v>
      </c>
      <c r="G133" t="s">
        <v>4783</v>
      </c>
      <c r="H133" t="s">
        <v>333</v>
      </c>
      <c r="I133" t="s">
        <v>2557</v>
      </c>
      <c r="J133" t="s">
        <v>4546</v>
      </c>
      <c r="K133" t="s">
        <v>4545</v>
      </c>
      <c r="L133" t="s">
        <v>4498</v>
      </c>
      <c r="M133" s="58">
        <f t="shared" ca="1" si="4"/>
        <v>30486</v>
      </c>
      <c r="N133" s="58">
        <f t="shared" ca="1" si="5"/>
        <v>41424.11</v>
      </c>
      <c r="O133" s="57">
        <v>33000</v>
      </c>
      <c r="W133" s="59"/>
      <c r="X133" s="59"/>
      <c r="BA133" s="58">
        <v>29566</v>
      </c>
      <c r="BB133" s="58">
        <v>39959</v>
      </c>
    </row>
    <row r="134" spans="1:54">
      <c r="A134">
        <v>1198</v>
      </c>
      <c r="B134" t="s">
        <v>1018</v>
      </c>
      <c r="C134" t="s">
        <v>3837</v>
      </c>
      <c r="E134" t="s">
        <v>4608</v>
      </c>
      <c r="F134" t="s">
        <v>4502</v>
      </c>
      <c r="G134" t="s">
        <v>4607</v>
      </c>
      <c r="H134" t="s">
        <v>333</v>
      </c>
      <c r="I134" t="s">
        <v>2557</v>
      </c>
      <c r="J134" t="s">
        <v>4606</v>
      </c>
      <c r="K134" t="s">
        <v>4605</v>
      </c>
      <c r="L134" t="s">
        <v>4498</v>
      </c>
      <c r="M134" s="58">
        <f t="shared" ca="1" si="4"/>
        <v>30548</v>
      </c>
      <c r="N134" s="58">
        <f t="shared" ca="1" si="5"/>
        <v>40120.11</v>
      </c>
      <c r="O134" s="57">
        <v>28500</v>
      </c>
      <c r="W134" s="59"/>
      <c r="X134" s="59"/>
      <c r="BA134" s="58">
        <v>29628</v>
      </c>
      <c r="BB134" s="58">
        <v>38655</v>
      </c>
    </row>
    <row r="135" spans="1:54">
      <c r="A135">
        <v>1134</v>
      </c>
      <c r="B135" t="s">
        <v>1375</v>
      </c>
      <c r="C135" t="s">
        <v>1587</v>
      </c>
      <c r="D135" t="s">
        <v>4569</v>
      </c>
      <c r="E135" t="s">
        <v>4821</v>
      </c>
      <c r="F135" t="s">
        <v>4820</v>
      </c>
      <c r="G135" t="s">
        <v>4819</v>
      </c>
      <c r="H135" t="s">
        <v>333</v>
      </c>
      <c r="I135" t="s">
        <v>2557</v>
      </c>
      <c r="J135" t="s">
        <v>4546</v>
      </c>
      <c r="K135" t="s">
        <v>4545</v>
      </c>
      <c r="L135" t="s">
        <v>4491</v>
      </c>
      <c r="M135" s="58">
        <f t="shared" ca="1" si="4"/>
        <v>30690</v>
      </c>
      <c r="N135" s="58">
        <f t="shared" ca="1" si="5"/>
        <v>40184.11</v>
      </c>
      <c r="O135" s="57">
        <v>33000</v>
      </c>
      <c r="W135" s="59"/>
      <c r="X135" s="59"/>
      <c r="BA135" s="58">
        <v>29770</v>
      </c>
      <c r="BB135" s="58">
        <v>38719</v>
      </c>
    </row>
    <row r="136" spans="1:54">
      <c r="A136">
        <v>1215</v>
      </c>
      <c r="B136" t="s">
        <v>900</v>
      </c>
      <c r="C136" t="s">
        <v>3783</v>
      </c>
      <c r="D136" t="s">
        <v>4508</v>
      </c>
      <c r="E136" t="s">
        <v>4541</v>
      </c>
      <c r="F136" t="s">
        <v>4502</v>
      </c>
      <c r="G136" t="s">
        <v>4544</v>
      </c>
      <c r="H136" t="s">
        <v>333</v>
      </c>
      <c r="I136" t="s">
        <v>2557</v>
      </c>
      <c r="J136" t="s">
        <v>4543</v>
      </c>
      <c r="K136" t="s">
        <v>4542</v>
      </c>
      <c r="L136" t="s">
        <v>4498</v>
      </c>
      <c r="M136" s="58">
        <f t="shared" ca="1" si="4"/>
        <v>30801</v>
      </c>
      <c r="N136" s="58">
        <f t="shared" ca="1" si="5"/>
        <v>40103.11</v>
      </c>
      <c r="O136" s="57">
        <v>40500</v>
      </c>
      <c r="W136" s="59"/>
      <c r="X136" s="59"/>
      <c r="BA136" s="58">
        <v>29881</v>
      </c>
      <c r="BB136" s="58">
        <v>38638</v>
      </c>
    </row>
    <row r="137" spans="1:54">
      <c r="A137">
        <v>1041</v>
      </c>
      <c r="B137" t="s">
        <v>1429</v>
      </c>
      <c r="C137" t="s">
        <v>4336</v>
      </c>
      <c r="D137" t="s">
        <v>4537</v>
      </c>
      <c r="E137" t="s">
        <v>5083</v>
      </c>
      <c r="F137" t="s">
        <v>4745</v>
      </c>
      <c r="G137" t="s">
        <v>5082</v>
      </c>
      <c r="H137" t="s">
        <v>333</v>
      </c>
      <c r="I137" t="s">
        <v>2557</v>
      </c>
      <c r="J137" t="s">
        <v>4546</v>
      </c>
      <c r="K137" t="s">
        <v>4545</v>
      </c>
      <c r="L137" t="s">
        <v>4741</v>
      </c>
      <c r="M137" s="58">
        <f t="shared" ca="1" si="4"/>
        <v>30282</v>
      </c>
      <c r="N137" s="58">
        <f t="shared" ca="1" si="5"/>
        <v>41804.11</v>
      </c>
      <c r="O137" s="57">
        <v>45000</v>
      </c>
      <c r="W137" s="59"/>
      <c r="X137" s="59"/>
      <c r="BA137" s="58">
        <v>29362</v>
      </c>
      <c r="BB137" s="58">
        <v>40339</v>
      </c>
    </row>
    <row r="138" spans="1:54">
      <c r="A138">
        <v>1223</v>
      </c>
      <c r="B138" t="s">
        <v>69</v>
      </c>
      <c r="C138" t="s">
        <v>984</v>
      </c>
      <c r="D138" t="s">
        <v>4508</v>
      </c>
      <c r="E138" t="s">
        <v>4507</v>
      </c>
      <c r="F138" t="s">
        <v>4502</v>
      </c>
      <c r="G138" t="s">
        <v>4506</v>
      </c>
      <c r="H138" t="s">
        <v>333</v>
      </c>
      <c r="I138" t="s">
        <v>2557</v>
      </c>
      <c r="J138" t="s">
        <v>4505</v>
      </c>
      <c r="K138" t="s">
        <v>4504</v>
      </c>
      <c r="L138" t="s">
        <v>4498</v>
      </c>
      <c r="M138" s="58">
        <f t="shared" ca="1" si="4"/>
        <v>30813</v>
      </c>
      <c r="N138" s="58">
        <f t="shared" ca="1" si="5"/>
        <v>41310.11</v>
      </c>
      <c r="O138" s="57">
        <v>40500</v>
      </c>
      <c r="W138" s="59"/>
      <c r="X138" s="59"/>
      <c r="BA138" s="58">
        <v>29893</v>
      </c>
      <c r="BB138" s="58">
        <v>39845</v>
      </c>
    </row>
    <row r="139" spans="1:54">
      <c r="A139">
        <v>1222</v>
      </c>
      <c r="B139" t="s">
        <v>1383</v>
      </c>
      <c r="C139" t="s">
        <v>1874</v>
      </c>
      <c r="E139" t="s">
        <v>4513</v>
      </c>
      <c r="F139" t="s">
        <v>4512</v>
      </c>
      <c r="G139" t="s">
        <v>4511</v>
      </c>
      <c r="H139" t="s">
        <v>333</v>
      </c>
      <c r="I139" t="s">
        <v>2557</v>
      </c>
      <c r="J139" t="s">
        <v>4510</v>
      </c>
      <c r="K139" t="s">
        <v>4509</v>
      </c>
      <c r="L139" t="s">
        <v>4498</v>
      </c>
      <c r="M139" s="58">
        <f t="shared" ca="1" si="4"/>
        <v>30836</v>
      </c>
      <c r="N139" s="58">
        <f t="shared" ca="1" si="5"/>
        <v>41125.11</v>
      </c>
      <c r="O139" s="57">
        <v>27800</v>
      </c>
      <c r="W139" s="59"/>
      <c r="X139" s="59"/>
      <c r="BA139" s="58">
        <v>29916</v>
      </c>
      <c r="BB139" s="58">
        <v>39660</v>
      </c>
    </row>
    <row r="140" spans="1:54">
      <c r="A140">
        <v>1168</v>
      </c>
      <c r="B140" t="s">
        <v>2124</v>
      </c>
      <c r="C140" t="s">
        <v>4000</v>
      </c>
      <c r="D140" t="s">
        <v>4525</v>
      </c>
      <c r="E140" t="s">
        <v>4708</v>
      </c>
      <c r="F140" t="s">
        <v>4502</v>
      </c>
      <c r="G140" t="s">
        <v>4707</v>
      </c>
      <c r="H140" t="s">
        <v>333</v>
      </c>
      <c r="I140" t="s">
        <v>2557</v>
      </c>
      <c r="J140" t="s">
        <v>4543</v>
      </c>
      <c r="K140" t="s">
        <v>4706</v>
      </c>
      <c r="L140" t="s">
        <v>4498</v>
      </c>
      <c r="M140" s="58">
        <f t="shared" ca="1" si="4"/>
        <v>30841</v>
      </c>
      <c r="N140" s="58">
        <f t="shared" ca="1" si="5"/>
        <v>40429.11</v>
      </c>
      <c r="O140" s="57">
        <v>32000</v>
      </c>
      <c r="W140" s="59"/>
      <c r="X140" s="59"/>
      <c r="BA140" s="58">
        <v>29921</v>
      </c>
      <c r="BB140" s="58">
        <v>38964</v>
      </c>
    </row>
    <row r="141" spans="1:54">
      <c r="A141">
        <v>1060</v>
      </c>
      <c r="B141" t="s">
        <v>4398</v>
      </c>
      <c r="C141" t="s">
        <v>1550</v>
      </c>
      <c r="D141" t="s">
        <v>4537</v>
      </c>
      <c r="E141" t="s">
        <v>5038</v>
      </c>
      <c r="F141" t="s">
        <v>4502</v>
      </c>
      <c r="G141" t="s">
        <v>5037</v>
      </c>
      <c r="H141" t="s">
        <v>333</v>
      </c>
      <c r="I141" t="s">
        <v>2557</v>
      </c>
      <c r="J141" t="s">
        <v>4543</v>
      </c>
      <c r="K141" t="s">
        <v>5036</v>
      </c>
      <c r="L141" t="s">
        <v>4498</v>
      </c>
      <c r="M141" s="58">
        <f t="shared" ca="1" si="4"/>
        <v>30900</v>
      </c>
      <c r="N141" s="58">
        <f t="shared" ca="1" si="5"/>
        <v>41267.11</v>
      </c>
      <c r="O141" s="57">
        <v>40500</v>
      </c>
      <c r="W141" s="59"/>
      <c r="X141" s="59"/>
      <c r="BA141" s="58">
        <v>29980</v>
      </c>
      <c r="BB141" s="58">
        <v>39802</v>
      </c>
    </row>
    <row r="142" spans="1:54">
      <c r="A142">
        <v>1047</v>
      </c>
      <c r="B142" t="s">
        <v>4326</v>
      </c>
      <c r="C142" t="s">
        <v>344</v>
      </c>
      <c r="D142" t="s">
        <v>4537</v>
      </c>
      <c r="E142" t="s">
        <v>5073</v>
      </c>
      <c r="F142" t="s">
        <v>4495</v>
      </c>
      <c r="G142" t="s">
        <v>5072</v>
      </c>
      <c r="H142" t="s">
        <v>333</v>
      </c>
      <c r="I142" t="s">
        <v>2557</v>
      </c>
      <c r="J142" t="s">
        <v>5071</v>
      </c>
      <c r="K142" t="s">
        <v>5070</v>
      </c>
      <c r="L142" t="s">
        <v>4491</v>
      </c>
      <c r="M142" s="58">
        <f t="shared" ca="1" si="4"/>
        <v>30904</v>
      </c>
      <c r="N142" s="58">
        <f t="shared" ca="1" si="5"/>
        <v>40279.11</v>
      </c>
      <c r="O142" s="57">
        <v>33000</v>
      </c>
      <c r="W142" s="59"/>
      <c r="X142" s="59"/>
      <c r="BA142" s="58">
        <v>29984</v>
      </c>
      <c r="BB142" s="58">
        <v>38814</v>
      </c>
    </row>
    <row r="143" spans="1:54">
      <c r="A143">
        <v>1211</v>
      </c>
      <c r="B143" t="s">
        <v>3770</v>
      </c>
      <c r="C143" t="s">
        <v>1051</v>
      </c>
      <c r="D143" t="s">
        <v>4497</v>
      </c>
      <c r="E143" t="s">
        <v>4560</v>
      </c>
      <c r="F143" t="s">
        <v>4559</v>
      </c>
      <c r="G143" t="s">
        <v>4558</v>
      </c>
      <c r="H143" t="s">
        <v>333</v>
      </c>
      <c r="I143" t="s">
        <v>2557</v>
      </c>
      <c r="J143" t="s">
        <v>4510</v>
      </c>
      <c r="K143" t="s">
        <v>4557</v>
      </c>
      <c r="L143" t="s">
        <v>4498</v>
      </c>
      <c r="M143" s="58">
        <f t="shared" ca="1" si="4"/>
        <v>31083</v>
      </c>
      <c r="N143" s="58">
        <f t="shared" ca="1" si="5"/>
        <v>41803.11</v>
      </c>
      <c r="O143" s="57">
        <v>32000</v>
      </c>
      <c r="W143" s="59"/>
      <c r="X143" s="59"/>
      <c r="BA143" s="58">
        <v>30163</v>
      </c>
      <c r="BB143" s="58">
        <v>40338</v>
      </c>
    </row>
    <row r="144" spans="1:54">
      <c r="A144">
        <v>1055</v>
      </c>
      <c r="B144" t="s">
        <v>107</v>
      </c>
      <c r="C144" t="s">
        <v>340</v>
      </c>
      <c r="D144" t="s">
        <v>4497</v>
      </c>
      <c r="E144" t="s">
        <v>5052</v>
      </c>
      <c r="F144" t="s">
        <v>4495</v>
      </c>
      <c r="G144" t="s">
        <v>5051</v>
      </c>
      <c r="H144" t="s">
        <v>333</v>
      </c>
      <c r="I144" t="s">
        <v>2557</v>
      </c>
      <c r="J144" t="s">
        <v>4543</v>
      </c>
      <c r="K144" t="s">
        <v>5050</v>
      </c>
      <c r="L144" t="s">
        <v>4491</v>
      </c>
      <c r="M144" s="58">
        <f t="shared" ca="1" si="4"/>
        <v>31120</v>
      </c>
      <c r="N144" s="58">
        <f t="shared" ca="1" si="5"/>
        <v>39953.11</v>
      </c>
      <c r="O144" s="57">
        <v>27800</v>
      </c>
      <c r="W144" s="59"/>
      <c r="X144" s="59"/>
      <c r="BA144" s="58">
        <v>30200</v>
      </c>
      <c r="BB144" s="58">
        <v>38488</v>
      </c>
    </row>
    <row r="145" spans="1:54">
      <c r="A145">
        <v>1132</v>
      </c>
      <c r="B145" t="s">
        <v>254</v>
      </c>
      <c r="C145" t="s">
        <v>1208</v>
      </c>
      <c r="E145" t="s">
        <v>4827</v>
      </c>
      <c r="F145" t="s">
        <v>4502</v>
      </c>
      <c r="G145" t="s">
        <v>4826</v>
      </c>
      <c r="H145" t="s">
        <v>333</v>
      </c>
      <c r="I145" t="s">
        <v>2557</v>
      </c>
      <c r="J145" t="s">
        <v>4762</v>
      </c>
      <c r="K145" t="s">
        <v>4810</v>
      </c>
      <c r="L145" t="s">
        <v>4498</v>
      </c>
      <c r="M145" s="58">
        <f t="shared" ca="1" si="4"/>
        <v>31453</v>
      </c>
      <c r="N145" s="58">
        <f t="shared" ca="1" si="5"/>
        <v>41449.11</v>
      </c>
      <c r="O145" s="57">
        <v>27800</v>
      </c>
      <c r="W145" s="59"/>
      <c r="X145" s="59"/>
      <c r="BA145" s="58">
        <v>30533</v>
      </c>
      <c r="BB145" s="58">
        <v>39984</v>
      </c>
    </row>
    <row r="146" spans="1:54">
      <c r="A146">
        <v>1014</v>
      </c>
      <c r="B146" t="s">
        <v>450</v>
      </c>
      <c r="C146" t="s">
        <v>1502</v>
      </c>
      <c r="D146" t="s">
        <v>4569</v>
      </c>
      <c r="E146" t="s">
        <v>4991</v>
      </c>
      <c r="F146" t="s">
        <v>4502</v>
      </c>
      <c r="G146" t="s">
        <v>4651</v>
      </c>
      <c r="H146" t="s">
        <v>333</v>
      </c>
      <c r="I146" t="s">
        <v>2557</v>
      </c>
      <c r="J146" t="s">
        <v>4546</v>
      </c>
      <c r="K146" t="s">
        <v>4650</v>
      </c>
      <c r="L146" t="s">
        <v>4498</v>
      </c>
      <c r="M146" s="58">
        <f t="shared" ca="1" si="4"/>
        <v>23711</v>
      </c>
      <c r="N146" s="58">
        <f t="shared" ca="1" si="5"/>
        <v>41799.11</v>
      </c>
      <c r="O146" s="57">
        <v>33000</v>
      </c>
      <c r="W146" s="59"/>
      <c r="X146" s="59"/>
      <c r="BA146" s="58">
        <v>22791</v>
      </c>
      <c r="BB146" s="58">
        <v>40334</v>
      </c>
    </row>
    <row r="147" spans="1:54">
      <c r="A147">
        <v>1175</v>
      </c>
      <c r="B147" t="s">
        <v>2874</v>
      </c>
      <c r="C147" t="s">
        <v>923</v>
      </c>
      <c r="D147" t="s">
        <v>4537</v>
      </c>
      <c r="E147" t="s">
        <v>4688</v>
      </c>
      <c r="F147" t="s">
        <v>4502</v>
      </c>
      <c r="G147" t="s">
        <v>4687</v>
      </c>
      <c r="H147" t="s">
        <v>333</v>
      </c>
      <c r="I147" t="s">
        <v>2557</v>
      </c>
      <c r="J147" t="s">
        <v>4686</v>
      </c>
      <c r="K147" t="s">
        <v>4685</v>
      </c>
      <c r="L147" t="s">
        <v>4498</v>
      </c>
      <c r="M147" s="58">
        <f t="shared" ca="1" si="4"/>
        <v>31508</v>
      </c>
      <c r="N147" s="58">
        <f t="shared" ca="1" si="5"/>
        <v>40402.11</v>
      </c>
      <c r="O147" s="57">
        <v>46000</v>
      </c>
      <c r="W147" s="59"/>
      <c r="X147" s="59"/>
      <c r="BA147" s="58">
        <v>30588</v>
      </c>
      <c r="BB147" s="58">
        <v>38937</v>
      </c>
    </row>
    <row r="148" spans="1:54">
      <c r="A148">
        <v>1118</v>
      </c>
      <c r="B148" t="s">
        <v>160</v>
      </c>
      <c r="C148" t="s">
        <v>3962</v>
      </c>
      <c r="D148" t="s">
        <v>4720</v>
      </c>
      <c r="E148" t="s">
        <v>4869</v>
      </c>
      <c r="F148" t="s">
        <v>4502</v>
      </c>
      <c r="G148" t="s">
        <v>4722</v>
      </c>
      <c r="H148" t="s">
        <v>333</v>
      </c>
      <c r="I148" t="s">
        <v>2557</v>
      </c>
      <c r="J148" t="s">
        <v>4868</v>
      </c>
      <c r="K148" t="s">
        <v>4867</v>
      </c>
      <c r="L148" t="s">
        <v>4498</v>
      </c>
      <c r="M148" s="58">
        <f t="shared" ca="1" si="4"/>
        <v>31512</v>
      </c>
      <c r="N148" s="58">
        <f t="shared" ca="1" si="5"/>
        <v>41426.11</v>
      </c>
      <c r="O148" s="57">
        <v>27800</v>
      </c>
      <c r="W148" s="59"/>
      <c r="X148" s="59"/>
      <c r="BA148" s="58">
        <v>30592</v>
      </c>
      <c r="BB148" s="58">
        <v>39961</v>
      </c>
    </row>
    <row r="149" spans="1:54">
      <c r="A149">
        <v>1030</v>
      </c>
      <c r="B149" t="s">
        <v>53</v>
      </c>
      <c r="C149" t="s">
        <v>4266</v>
      </c>
      <c r="D149" t="s">
        <v>4497</v>
      </c>
      <c r="E149" t="s">
        <v>5117</v>
      </c>
      <c r="F149" t="s">
        <v>4495</v>
      </c>
      <c r="G149" t="s">
        <v>5116</v>
      </c>
      <c r="H149" t="s">
        <v>333</v>
      </c>
      <c r="I149" t="s">
        <v>2557</v>
      </c>
      <c r="J149" t="s">
        <v>4762</v>
      </c>
      <c r="K149" t="s">
        <v>5115</v>
      </c>
      <c r="L149" t="s">
        <v>4491</v>
      </c>
      <c r="M149" s="58">
        <f t="shared" ca="1" si="4"/>
        <v>32520</v>
      </c>
      <c r="N149" s="58">
        <f t="shared" ca="1" si="5"/>
        <v>41778.11</v>
      </c>
      <c r="O149" s="57">
        <v>28500</v>
      </c>
      <c r="W149" s="59"/>
      <c r="X149" s="59"/>
      <c r="BA149" s="58">
        <v>31600</v>
      </c>
      <c r="BB149" s="58">
        <v>40313</v>
      </c>
    </row>
    <row r="150" spans="1:54">
      <c r="A150">
        <v>1152</v>
      </c>
      <c r="B150" t="s">
        <v>1199</v>
      </c>
      <c r="C150" t="s">
        <v>3942</v>
      </c>
      <c r="E150" t="s">
        <v>4768</v>
      </c>
      <c r="F150" t="s">
        <v>4502</v>
      </c>
      <c r="G150" t="s">
        <v>4767</v>
      </c>
      <c r="H150" t="s">
        <v>333</v>
      </c>
      <c r="I150" t="s">
        <v>2557</v>
      </c>
      <c r="J150" t="s">
        <v>4766</v>
      </c>
      <c r="K150" t="s">
        <v>4765</v>
      </c>
      <c r="L150" t="s">
        <v>4498</v>
      </c>
      <c r="M150" s="58">
        <f t="shared" ca="1" si="4"/>
        <v>31544</v>
      </c>
      <c r="N150" s="58">
        <f t="shared" ca="1" si="5"/>
        <v>40418.11</v>
      </c>
      <c r="O150" s="57">
        <v>33000</v>
      </c>
      <c r="W150" s="59"/>
      <c r="X150" s="59"/>
      <c r="BA150" s="58">
        <v>30624</v>
      </c>
      <c r="BB150" s="58">
        <v>38953</v>
      </c>
    </row>
    <row r="151" spans="1:54">
      <c r="A151">
        <v>1143</v>
      </c>
      <c r="B151" t="s">
        <v>873</v>
      </c>
      <c r="C151" t="s">
        <v>1193</v>
      </c>
      <c r="E151" t="s">
        <v>4795</v>
      </c>
      <c r="F151" t="s">
        <v>4648</v>
      </c>
      <c r="G151" t="s">
        <v>4794</v>
      </c>
      <c r="H151" t="s">
        <v>333</v>
      </c>
      <c r="I151" t="s">
        <v>2557</v>
      </c>
      <c r="J151" t="s">
        <v>4543</v>
      </c>
      <c r="K151" t="s">
        <v>4793</v>
      </c>
      <c r="L151" t="s">
        <v>4644</v>
      </c>
      <c r="M151" s="58">
        <f t="shared" ca="1" si="4"/>
        <v>31567</v>
      </c>
      <c r="N151" s="58">
        <f t="shared" ca="1" si="5"/>
        <v>40379.11</v>
      </c>
      <c r="O151" s="57">
        <v>26000</v>
      </c>
      <c r="W151" s="59"/>
      <c r="X151" s="59"/>
      <c r="BA151" s="58">
        <v>30647</v>
      </c>
      <c r="BB151" s="58">
        <v>38914</v>
      </c>
    </row>
    <row r="152" spans="1:54">
      <c r="A152">
        <v>1021</v>
      </c>
      <c r="B152" t="s">
        <v>314</v>
      </c>
      <c r="C152" t="s">
        <v>465</v>
      </c>
      <c r="E152" t="s">
        <v>5139</v>
      </c>
      <c r="F152" t="s">
        <v>4502</v>
      </c>
      <c r="G152" t="s">
        <v>5138</v>
      </c>
      <c r="H152" t="s">
        <v>333</v>
      </c>
      <c r="I152" t="s">
        <v>2557</v>
      </c>
      <c r="J152" t="s">
        <v>4543</v>
      </c>
      <c r="K152" t="s">
        <v>5036</v>
      </c>
      <c r="L152" t="s">
        <v>4498</v>
      </c>
      <c r="M152" s="58">
        <f t="shared" ca="1" si="4"/>
        <v>31601</v>
      </c>
      <c r="N152" s="58">
        <f t="shared" ca="1" si="5"/>
        <v>40816.11</v>
      </c>
      <c r="O152" s="57">
        <v>24200</v>
      </c>
      <c r="W152" s="59"/>
      <c r="X152" s="59"/>
      <c r="BA152" s="58">
        <v>30681</v>
      </c>
      <c r="BB152" s="58">
        <v>39351</v>
      </c>
    </row>
    <row r="153" spans="1:54">
      <c r="A153">
        <v>1147</v>
      </c>
      <c r="B153" t="s">
        <v>1150</v>
      </c>
      <c r="C153" t="s">
        <v>2120</v>
      </c>
      <c r="D153" t="s">
        <v>4713</v>
      </c>
      <c r="E153" t="s">
        <v>4712</v>
      </c>
      <c r="F153" t="s">
        <v>4711</v>
      </c>
      <c r="G153" t="s">
        <v>4710</v>
      </c>
      <c r="H153" t="s">
        <v>333</v>
      </c>
      <c r="I153" t="s">
        <v>2557</v>
      </c>
      <c r="J153" t="s">
        <v>4543</v>
      </c>
      <c r="K153" t="s">
        <v>4709</v>
      </c>
      <c r="L153" t="s">
        <v>4644</v>
      </c>
      <c r="M153" s="58">
        <f t="shared" ca="1" si="4"/>
        <v>29666</v>
      </c>
      <c r="N153" s="58">
        <f t="shared" ca="1" si="5"/>
        <v>41773.11</v>
      </c>
      <c r="O153" s="57">
        <v>55000</v>
      </c>
      <c r="W153" s="59"/>
      <c r="X153" s="59"/>
      <c r="BA153" s="58">
        <v>28746</v>
      </c>
      <c r="BB153" s="58">
        <v>40308</v>
      </c>
    </row>
    <row r="154" spans="1:54">
      <c r="A154">
        <v>1093</v>
      </c>
      <c r="B154" t="s">
        <v>168</v>
      </c>
      <c r="C154" t="s">
        <v>16</v>
      </c>
      <c r="D154" t="s">
        <v>4518</v>
      </c>
      <c r="E154" t="s">
        <v>4947</v>
      </c>
      <c r="F154" t="s">
        <v>4711</v>
      </c>
      <c r="G154" t="s">
        <v>4946</v>
      </c>
      <c r="H154" t="s">
        <v>333</v>
      </c>
      <c r="I154" t="s">
        <v>2557</v>
      </c>
      <c r="J154" t="s">
        <v>4606</v>
      </c>
      <c r="K154" t="s">
        <v>4945</v>
      </c>
      <c r="L154" t="s">
        <v>4491</v>
      </c>
      <c r="M154" s="58">
        <f t="shared" ca="1" si="4"/>
        <v>31771</v>
      </c>
      <c r="N154" s="58">
        <f t="shared" ca="1" si="5"/>
        <v>41006.11</v>
      </c>
      <c r="O154" s="57">
        <v>60000</v>
      </c>
      <c r="W154" s="59"/>
      <c r="X154" s="59"/>
      <c r="BA154" s="58">
        <v>30851</v>
      </c>
      <c r="BB154" s="58">
        <v>39541</v>
      </c>
    </row>
    <row r="155" spans="1:54">
      <c r="A155">
        <v>1059</v>
      </c>
      <c r="B155" t="s">
        <v>372</v>
      </c>
      <c r="C155" t="s">
        <v>4249</v>
      </c>
      <c r="D155" t="s">
        <v>4537</v>
      </c>
      <c r="E155" t="s">
        <v>5042</v>
      </c>
      <c r="F155" t="s">
        <v>4745</v>
      </c>
      <c r="G155" t="s">
        <v>5041</v>
      </c>
      <c r="H155" t="s">
        <v>333</v>
      </c>
      <c r="I155" t="s">
        <v>2557</v>
      </c>
      <c r="J155" t="s">
        <v>5040</v>
      </c>
      <c r="K155" t="s">
        <v>5039</v>
      </c>
      <c r="L155" t="s">
        <v>4741</v>
      </c>
      <c r="M155" s="58">
        <f t="shared" ca="1" si="4"/>
        <v>31781</v>
      </c>
      <c r="N155" s="58">
        <f t="shared" ca="1" si="5"/>
        <v>40621.11</v>
      </c>
      <c r="O155" s="57">
        <v>40500</v>
      </c>
      <c r="W155" s="59"/>
      <c r="X155" s="59"/>
      <c r="BA155" s="58">
        <v>30861</v>
      </c>
      <c r="BB155" s="58">
        <v>39156</v>
      </c>
    </row>
    <row r="156" spans="1:54">
      <c r="A156">
        <v>1149</v>
      </c>
      <c r="B156" t="s">
        <v>314</v>
      </c>
      <c r="C156" t="s">
        <v>1184</v>
      </c>
      <c r="D156" t="s">
        <v>4569</v>
      </c>
      <c r="E156" t="s">
        <v>4777</v>
      </c>
      <c r="F156" t="s">
        <v>4502</v>
      </c>
      <c r="G156" t="s">
        <v>4651</v>
      </c>
      <c r="H156" t="s">
        <v>333</v>
      </c>
      <c r="I156" t="s">
        <v>2557</v>
      </c>
      <c r="J156" t="s">
        <v>4546</v>
      </c>
      <c r="K156" t="s">
        <v>4650</v>
      </c>
      <c r="L156" t="s">
        <v>4498</v>
      </c>
      <c r="M156" s="58">
        <f t="shared" ca="1" si="4"/>
        <v>31811</v>
      </c>
      <c r="N156" s="58">
        <f t="shared" ca="1" si="5"/>
        <v>40180.11</v>
      </c>
      <c r="O156" s="57">
        <v>40500</v>
      </c>
      <c r="W156" s="59"/>
      <c r="X156" s="59"/>
      <c r="BA156" s="58">
        <v>30891</v>
      </c>
      <c r="BB156" s="58">
        <v>38715</v>
      </c>
    </row>
    <row r="157" spans="1:54">
      <c r="A157">
        <v>1011</v>
      </c>
      <c r="B157" t="s">
        <v>279</v>
      </c>
      <c r="C157" t="s">
        <v>4237</v>
      </c>
      <c r="D157" t="s">
        <v>4671</v>
      </c>
      <c r="E157" t="s">
        <v>5133</v>
      </c>
      <c r="F157" t="s">
        <v>4502</v>
      </c>
      <c r="G157" t="s">
        <v>4722</v>
      </c>
      <c r="H157" t="s">
        <v>333</v>
      </c>
      <c r="I157" t="s">
        <v>2557</v>
      </c>
      <c r="J157" t="s">
        <v>4868</v>
      </c>
      <c r="K157" t="s">
        <v>5132</v>
      </c>
      <c r="L157" t="s">
        <v>4519</v>
      </c>
      <c r="M157" s="58">
        <f t="shared" ca="1" si="4"/>
        <v>20273</v>
      </c>
      <c r="N157" s="58">
        <f t="shared" ca="1" si="5"/>
        <v>41761.11</v>
      </c>
      <c r="O157" s="57">
        <v>40500</v>
      </c>
      <c r="W157" s="59"/>
      <c r="X157" s="59"/>
      <c r="BA157" s="58">
        <v>19353</v>
      </c>
      <c r="BB157" s="58">
        <v>40296</v>
      </c>
    </row>
    <row r="158" spans="1:54">
      <c r="A158">
        <v>1214</v>
      </c>
      <c r="B158" t="s">
        <v>235</v>
      </c>
      <c r="C158" t="s">
        <v>3747</v>
      </c>
      <c r="D158" t="s">
        <v>4508</v>
      </c>
      <c r="E158" t="s">
        <v>4548</v>
      </c>
      <c r="F158" t="s">
        <v>4502</v>
      </c>
      <c r="G158" t="s">
        <v>4547</v>
      </c>
      <c r="H158" t="s">
        <v>333</v>
      </c>
      <c r="I158" t="s">
        <v>2557</v>
      </c>
      <c r="J158" t="s">
        <v>4546</v>
      </c>
      <c r="K158" t="s">
        <v>4545</v>
      </c>
      <c r="L158" t="s">
        <v>4498</v>
      </c>
      <c r="M158" s="58">
        <f t="shared" ca="1" si="4"/>
        <v>31902</v>
      </c>
      <c r="N158" s="58">
        <f t="shared" ca="1" si="5"/>
        <v>41308.11</v>
      </c>
      <c r="O158" s="57">
        <v>40500</v>
      </c>
      <c r="W158" s="59"/>
      <c r="X158" s="59"/>
      <c r="BA158" s="58">
        <v>30982</v>
      </c>
      <c r="BB158" s="58">
        <v>39843</v>
      </c>
    </row>
    <row r="159" spans="1:54">
      <c r="A159">
        <v>1033</v>
      </c>
      <c r="B159" t="s">
        <v>48</v>
      </c>
      <c r="C159" t="s">
        <v>4234</v>
      </c>
      <c r="E159" t="s">
        <v>5108</v>
      </c>
      <c r="F159" t="s">
        <v>4502</v>
      </c>
      <c r="G159" t="s">
        <v>5107</v>
      </c>
      <c r="H159" t="s">
        <v>333</v>
      </c>
      <c r="I159" t="s">
        <v>2557</v>
      </c>
      <c r="J159" t="s">
        <v>4543</v>
      </c>
      <c r="K159" t="s">
        <v>5106</v>
      </c>
      <c r="L159" t="s">
        <v>4498</v>
      </c>
      <c r="M159" s="58">
        <f t="shared" ca="1" si="4"/>
        <v>32006</v>
      </c>
      <c r="N159" s="58">
        <f t="shared" ca="1" si="5"/>
        <v>40477.11</v>
      </c>
      <c r="O159" s="57">
        <v>31000</v>
      </c>
      <c r="W159" s="59"/>
      <c r="X159" s="59"/>
      <c r="BA159" s="58">
        <v>31086</v>
      </c>
      <c r="BB159" s="58">
        <v>39012</v>
      </c>
    </row>
    <row r="160" spans="1:54">
      <c r="A160">
        <v>1164</v>
      </c>
      <c r="B160" t="s">
        <v>2008</v>
      </c>
      <c r="C160" t="s">
        <v>1066</v>
      </c>
      <c r="E160" t="s">
        <v>4723</v>
      </c>
      <c r="F160" t="s">
        <v>4502</v>
      </c>
      <c r="G160" t="s">
        <v>4722</v>
      </c>
      <c r="H160" t="s">
        <v>333</v>
      </c>
      <c r="I160" t="s">
        <v>2557</v>
      </c>
      <c r="J160" t="s">
        <v>4543</v>
      </c>
      <c r="K160" t="s">
        <v>4721</v>
      </c>
      <c r="L160" t="s">
        <v>4498</v>
      </c>
      <c r="M160" s="58">
        <f t="shared" ca="1" si="4"/>
        <v>32159</v>
      </c>
      <c r="N160" s="58">
        <f t="shared" ca="1" si="5"/>
        <v>41308.11</v>
      </c>
      <c r="O160" s="57">
        <v>33000</v>
      </c>
      <c r="W160" s="59"/>
      <c r="X160" s="59"/>
      <c r="BA160" s="58">
        <v>31239</v>
      </c>
      <c r="BB160" s="58">
        <v>39843</v>
      </c>
    </row>
    <row r="161" spans="1:54">
      <c r="A161">
        <v>1057</v>
      </c>
      <c r="B161" t="s">
        <v>289</v>
      </c>
      <c r="C161" t="s">
        <v>4231</v>
      </c>
      <c r="E161" t="s">
        <v>5006</v>
      </c>
      <c r="F161" t="s">
        <v>4648</v>
      </c>
      <c r="G161" t="s">
        <v>5005</v>
      </c>
      <c r="H161" t="s">
        <v>333</v>
      </c>
      <c r="I161" t="s">
        <v>2557</v>
      </c>
      <c r="J161" t="s">
        <v>5004</v>
      </c>
      <c r="K161" t="s">
        <v>5003</v>
      </c>
      <c r="L161" t="s">
        <v>4644</v>
      </c>
      <c r="M161" s="58">
        <f t="shared" ca="1" si="4"/>
        <v>32175</v>
      </c>
      <c r="N161" s="58">
        <f t="shared" ca="1" si="5"/>
        <v>40228.11</v>
      </c>
      <c r="O161" s="57">
        <v>35000</v>
      </c>
      <c r="W161" s="59"/>
      <c r="X161" s="59"/>
      <c r="BA161" s="58">
        <v>31255</v>
      </c>
      <c r="BB161" s="58">
        <v>38763</v>
      </c>
    </row>
    <row r="162" spans="1:54">
      <c r="A162">
        <v>1071</v>
      </c>
      <c r="B162" t="s">
        <v>235</v>
      </c>
      <c r="C162" t="s">
        <v>4227</v>
      </c>
      <c r="E162" t="s">
        <v>5009</v>
      </c>
      <c r="F162" t="s">
        <v>4502</v>
      </c>
      <c r="G162" t="s">
        <v>5008</v>
      </c>
      <c r="H162" t="s">
        <v>333</v>
      </c>
      <c r="I162" t="s">
        <v>2557</v>
      </c>
      <c r="J162" t="s">
        <v>4762</v>
      </c>
      <c r="K162" t="s">
        <v>5007</v>
      </c>
      <c r="L162" t="s">
        <v>4498</v>
      </c>
      <c r="M162" s="58">
        <f t="shared" ca="1" si="4"/>
        <v>32318</v>
      </c>
      <c r="N162" s="58">
        <f t="shared" ca="1" si="5"/>
        <v>40730.11</v>
      </c>
      <c r="O162" s="57">
        <v>33000</v>
      </c>
      <c r="W162" s="59"/>
      <c r="X162" s="59"/>
      <c r="BA162" s="58">
        <v>31398</v>
      </c>
      <c r="BB162" s="58">
        <v>39265</v>
      </c>
    </row>
    <row r="163" spans="1:54">
      <c r="A163">
        <v>1074</v>
      </c>
      <c r="B163" t="s">
        <v>4380</v>
      </c>
      <c r="C163" t="s">
        <v>125</v>
      </c>
      <c r="D163" t="s">
        <v>4618</v>
      </c>
      <c r="E163" t="s">
        <v>4999</v>
      </c>
      <c r="F163" t="s">
        <v>4502</v>
      </c>
      <c r="G163" t="s">
        <v>4687</v>
      </c>
      <c r="H163" t="s">
        <v>333</v>
      </c>
      <c r="I163" t="s">
        <v>2557</v>
      </c>
      <c r="J163" t="s">
        <v>4543</v>
      </c>
      <c r="K163" t="s">
        <v>4998</v>
      </c>
      <c r="L163" t="s">
        <v>4498</v>
      </c>
      <c r="M163" s="58">
        <f t="shared" ca="1" si="4"/>
        <v>32375</v>
      </c>
      <c r="N163" s="58">
        <f t="shared" ca="1" si="5"/>
        <v>41129.11</v>
      </c>
      <c r="O163" s="57">
        <v>35000</v>
      </c>
      <c r="W163" s="59"/>
      <c r="X163" s="59"/>
      <c r="BA163" s="58">
        <v>31455</v>
      </c>
      <c r="BB163" s="58">
        <v>39664</v>
      </c>
    </row>
    <row r="164" spans="1:54">
      <c r="A164">
        <v>1022</v>
      </c>
      <c r="B164" t="s">
        <v>4221</v>
      </c>
      <c r="C164" t="s">
        <v>444</v>
      </c>
      <c r="E164" t="s">
        <v>5137</v>
      </c>
      <c r="F164" t="s">
        <v>4502</v>
      </c>
      <c r="G164" t="s">
        <v>5136</v>
      </c>
      <c r="H164" t="s">
        <v>333</v>
      </c>
      <c r="I164" t="s">
        <v>2557</v>
      </c>
      <c r="J164" t="s">
        <v>5135</v>
      </c>
      <c r="K164" t="s">
        <v>5134</v>
      </c>
      <c r="L164" t="s">
        <v>4498</v>
      </c>
      <c r="M164" s="58">
        <f t="shared" ca="1" si="4"/>
        <v>32459</v>
      </c>
      <c r="N164" s="58">
        <f t="shared" ca="1" si="5"/>
        <v>40355.11</v>
      </c>
      <c r="O164" s="57">
        <v>32000</v>
      </c>
      <c r="W164" s="59"/>
      <c r="X164" s="59"/>
      <c r="BA164" s="58">
        <v>31539</v>
      </c>
      <c r="BB164" s="58">
        <v>38890</v>
      </c>
    </row>
    <row r="165" spans="1:54">
      <c r="A165">
        <v>1048</v>
      </c>
      <c r="B165" t="s">
        <v>4206</v>
      </c>
      <c r="C165" t="s">
        <v>283</v>
      </c>
      <c r="D165" t="s">
        <v>4569</v>
      </c>
      <c r="E165" t="s">
        <v>5069</v>
      </c>
      <c r="F165" t="s">
        <v>4502</v>
      </c>
      <c r="G165" t="s">
        <v>4834</v>
      </c>
      <c r="H165" t="s">
        <v>333</v>
      </c>
      <c r="I165" t="s">
        <v>2557</v>
      </c>
      <c r="J165" t="s">
        <v>4543</v>
      </c>
      <c r="K165" t="s">
        <v>5068</v>
      </c>
      <c r="L165" t="s">
        <v>4498</v>
      </c>
      <c r="M165" s="58">
        <f t="shared" ca="1" si="4"/>
        <v>25396</v>
      </c>
      <c r="N165" s="58">
        <f t="shared" ca="1" si="5"/>
        <v>41738.11</v>
      </c>
      <c r="O165" s="57">
        <v>40500</v>
      </c>
      <c r="W165" s="59"/>
      <c r="X165" s="59"/>
      <c r="BA165" s="58">
        <v>24476</v>
      </c>
      <c r="BB165" s="58">
        <v>40273</v>
      </c>
    </row>
    <row r="166" spans="1:54">
      <c r="A166">
        <v>1072</v>
      </c>
      <c r="B166" t="s">
        <v>48</v>
      </c>
      <c r="C166" t="s">
        <v>4200</v>
      </c>
      <c r="E166" t="s">
        <v>4691</v>
      </c>
      <c r="F166" t="s">
        <v>4502</v>
      </c>
      <c r="G166" t="s">
        <v>4690</v>
      </c>
      <c r="H166" t="s">
        <v>333</v>
      </c>
      <c r="I166" t="s">
        <v>2557</v>
      </c>
      <c r="J166" t="s">
        <v>4602</v>
      </c>
      <c r="K166" t="s">
        <v>4689</v>
      </c>
      <c r="L166" t="s">
        <v>4498</v>
      </c>
      <c r="M166" s="58">
        <f t="shared" ca="1" si="4"/>
        <v>31477</v>
      </c>
      <c r="N166" s="58">
        <f t="shared" ca="1" si="5"/>
        <v>41703.11</v>
      </c>
      <c r="O166" s="57">
        <v>27800</v>
      </c>
      <c r="W166" s="59"/>
      <c r="X166" s="59"/>
      <c r="BA166" s="58">
        <v>30557</v>
      </c>
      <c r="BB166" s="58">
        <v>40238</v>
      </c>
    </row>
    <row r="167" spans="1:54">
      <c r="A167">
        <v>1121</v>
      </c>
      <c r="B167" t="s">
        <v>2109</v>
      </c>
      <c r="C167" t="s">
        <v>1356</v>
      </c>
      <c r="E167" t="s">
        <v>4859</v>
      </c>
      <c r="F167" t="s">
        <v>4648</v>
      </c>
      <c r="G167" t="s">
        <v>4651</v>
      </c>
      <c r="H167" t="s">
        <v>333</v>
      </c>
      <c r="I167" t="s">
        <v>2557</v>
      </c>
      <c r="J167" t="s">
        <v>4546</v>
      </c>
      <c r="K167" t="s">
        <v>4650</v>
      </c>
      <c r="L167" t="s">
        <v>4644</v>
      </c>
      <c r="M167" s="58">
        <f t="shared" ca="1" si="4"/>
        <v>32579</v>
      </c>
      <c r="N167" s="58">
        <f t="shared" ca="1" si="5"/>
        <v>40895.11</v>
      </c>
      <c r="O167" s="57">
        <v>33000</v>
      </c>
      <c r="W167" s="59"/>
      <c r="X167" s="59"/>
      <c r="BA167" s="58">
        <v>31659</v>
      </c>
      <c r="BB167" s="58">
        <v>39430</v>
      </c>
    </row>
    <row r="168" spans="1:54">
      <c r="A168">
        <v>1137</v>
      </c>
      <c r="B168" t="s">
        <v>2271</v>
      </c>
      <c r="C168" t="s">
        <v>4097</v>
      </c>
      <c r="D168" t="s">
        <v>4497</v>
      </c>
      <c r="E168" t="s">
        <v>4812</v>
      </c>
      <c r="F168" t="s">
        <v>4502</v>
      </c>
      <c r="G168" t="s">
        <v>4811</v>
      </c>
      <c r="H168" t="s">
        <v>333</v>
      </c>
      <c r="I168" t="s">
        <v>2557</v>
      </c>
      <c r="J168" t="s">
        <v>4762</v>
      </c>
      <c r="K168" t="s">
        <v>4810</v>
      </c>
      <c r="L168" t="s">
        <v>4498</v>
      </c>
      <c r="M168" s="58">
        <f t="shared" ca="1" si="4"/>
        <v>32605</v>
      </c>
      <c r="N168" s="58">
        <f t="shared" ca="1" si="5"/>
        <v>40290.11</v>
      </c>
      <c r="O168" s="57">
        <v>40500</v>
      </c>
      <c r="W168" s="59"/>
      <c r="X168" s="59"/>
      <c r="BA168" s="58">
        <v>31685</v>
      </c>
      <c r="BB168" s="58">
        <v>38825</v>
      </c>
    </row>
    <row r="169" spans="1:54">
      <c r="A169">
        <v>1173</v>
      </c>
      <c r="B169" t="s">
        <v>3432</v>
      </c>
      <c r="C169" t="s">
        <v>2116</v>
      </c>
      <c r="D169" t="s">
        <v>4693</v>
      </c>
      <c r="E169" t="s">
        <v>4692</v>
      </c>
      <c r="F169" t="s">
        <v>4502</v>
      </c>
      <c r="G169" t="s">
        <v>4651</v>
      </c>
      <c r="H169" t="s">
        <v>333</v>
      </c>
      <c r="I169" t="s">
        <v>2557</v>
      </c>
      <c r="J169" t="s">
        <v>4546</v>
      </c>
      <c r="K169" t="s">
        <v>4650</v>
      </c>
      <c r="L169" t="s">
        <v>4498</v>
      </c>
      <c r="M169" s="58">
        <f t="shared" ca="1" si="4"/>
        <v>30803</v>
      </c>
      <c r="N169" s="58">
        <f t="shared" ca="1" si="5"/>
        <v>41695.11</v>
      </c>
      <c r="O169" s="57">
        <v>27800</v>
      </c>
      <c r="W169" s="59"/>
      <c r="X169" s="59"/>
      <c r="BA169" s="58">
        <v>29883</v>
      </c>
      <c r="BB169" s="58">
        <v>40230</v>
      </c>
    </row>
    <row r="170" spans="1:54">
      <c r="A170">
        <v>1116</v>
      </c>
      <c r="B170" t="s">
        <v>1575</v>
      </c>
      <c r="C170" t="s">
        <v>3884</v>
      </c>
      <c r="D170" t="s">
        <v>4508</v>
      </c>
      <c r="E170" t="s">
        <v>4876</v>
      </c>
      <c r="F170" t="s">
        <v>4502</v>
      </c>
      <c r="G170" t="s">
        <v>4875</v>
      </c>
      <c r="H170" t="s">
        <v>333</v>
      </c>
      <c r="I170" t="s">
        <v>2557</v>
      </c>
      <c r="J170" t="s">
        <v>4874</v>
      </c>
      <c r="K170" t="s">
        <v>4873</v>
      </c>
      <c r="L170" t="s">
        <v>4498</v>
      </c>
      <c r="M170" s="58">
        <f t="shared" ca="1" si="4"/>
        <v>32685</v>
      </c>
      <c r="N170" s="58">
        <f t="shared" ca="1" si="5"/>
        <v>40504.11</v>
      </c>
      <c r="O170" s="57">
        <v>40500</v>
      </c>
      <c r="W170" s="59"/>
      <c r="X170" s="59"/>
      <c r="BA170" s="58">
        <v>31765</v>
      </c>
      <c r="BB170" s="58">
        <v>39039</v>
      </c>
    </row>
    <row r="171" spans="1:54">
      <c r="A171">
        <v>1153</v>
      </c>
      <c r="B171" t="s">
        <v>53</v>
      </c>
      <c r="C171" t="s">
        <v>3881</v>
      </c>
      <c r="D171" t="s">
        <v>4720</v>
      </c>
      <c r="E171" t="s">
        <v>4764</v>
      </c>
      <c r="F171" t="s">
        <v>4495</v>
      </c>
      <c r="G171" t="s">
        <v>4763</v>
      </c>
      <c r="H171" t="s">
        <v>333</v>
      </c>
      <c r="I171" t="s">
        <v>2557</v>
      </c>
      <c r="J171" t="s">
        <v>4762</v>
      </c>
      <c r="K171" t="s">
        <v>4761</v>
      </c>
      <c r="L171" t="s">
        <v>4491</v>
      </c>
      <c r="M171" s="58">
        <f t="shared" ca="1" si="4"/>
        <v>32873</v>
      </c>
      <c r="N171" s="58">
        <f t="shared" ca="1" si="5"/>
        <v>40198.11</v>
      </c>
      <c r="O171" s="57">
        <v>28500</v>
      </c>
      <c r="W171" s="59"/>
      <c r="X171" s="59"/>
      <c r="BA171" s="58">
        <v>31953</v>
      </c>
      <c r="BB171" s="58">
        <v>38733</v>
      </c>
    </row>
    <row r="172" spans="1:54">
      <c r="A172">
        <v>1009</v>
      </c>
      <c r="B172" t="s">
        <v>471</v>
      </c>
      <c r="C172" t="s">
        <v>4442</v>
      </c>
      <c r="D172" t="s">
        <v>4537</v>
      </c>
      <c r="E172" t="s">
        <v>5174</v>
      </c>
      <c r="F172" t="s">
        <v>4502</v>
      </c>
      <c r="G172" t="s">
        <v>5031</v>
      </c>
      <c r="H172" t="s">
        <v>333</v>
      </c>
      <c r="I172" t="s">
        <v>2557</v>
      </c>
      <c r="J172" t="s">
        <v>5173</v>
      </c>
      <c r="K172" t="s">
        <v>5172</v>
      </c>
      <c r="L172" t="s">
        <v>4498</v>
      </c>
      <c r="M172" s="58">
        <f t="shared" ca="1" si="4"/>
        <v>32891</v>
      </c>
      <c r="N172" s="58">
        <f t="shared" ca="1" si="5"/>
        <v>39849.11</v>
      </c>
      <c r="O172" s="57">
        <v>33000</v>
      </c>
      <c r="W172" s="59"/>
      <c r="X172" s="59"/>
      <c r="BA172" s="58">
        <v>31971</v>
      </c>
      <c r="BB172" s="58">
        <v>38384</v>
      </c>
    </row>
    <row r="173" spans="1:54">
      <c r="A173">
        <v>1027</v>
      </c>
      <c r="B173" t="s">
        <v>4174</v>
      </c>
      <c r="C173" t="s">
        <v>553</v>
      </c>
      <c r="D173" t="s">
        <v>4596</v>
      </c>
      <c r="E173" t="s">
        <v>5124</v>
      </c>
      <c r="F173" t="s">
        <v>4502</v>
      </c>
      <c r="G173" t="s">
        <v>5123</v>
      </c>
      <c r="H173" t="s">
        <v>333</v>
      </c>
      <c r="I173" t="s">
        <v>2557</v>
      </c>
      <c r="J173" t="s">
        <v>5004</v>
      </c>
      <c r="K173" t="s">
        <v>5122</v>
      </c>
      <c r="L173" t="s">
        <v>4498</v>
      </c>
      <c r="M173" s="58">
        <f t="shared" ca="1" si="4"/>
        <v>26122</v>
      </c>
      <c r="N173" s="58">
        <f t="shared" ca="1" si="5"/>
        <v>41688.11</v>
      </c>
      <c r="O173" s="57">
        <v>40500</v>
      </c>
      <c r="W173" s="59"/>
      <c r="X173" s="59"/>
      <c r="BA173" s="58">
        <v>25202</v>
      </c>
      <c r="BB173" s="58">
        <v>40223</v>
      </c>
    </row>
    <row r="174" spans="1:54">
      <c r="A174">
        <v>1025</v>
      </c>
      <c r="B174" t="s">
        <v>440</v>
      </c>
      <c r="C174" t="s">
        <v>4170</v>
      </c>
      <c r="D174" t="s">
        <v>4574</v>
      </c>
      <c r="E174" t="s">
        <v>5128</v>
      </c>
      <c r="F174" t="s">
        <v>4502</v>
      </c>
      <c r="G174" t="s">
        <v>4610</v>
      </c>
      <c r="H174" t="s">
        <v>333</v>
      </c>
      <c r="I174" t="s">
        <v>2557</v>
      </c>
      <c r="J174" t="s">
        <v>4543</v>
      </c>
      <c r="K174" t="s">
        <v>4609</v>
      </c>
      <c r="L174" t="s">
        <v>4498</v>
      </c>
      <c r="M174" s="58">
        <f t="shared" ca="1" si="4"/>
        <v>33047</v>
      </c>
      <c r="N174" s="58">
        <f t="shared" ca="1" si="5"/>
        <v>41412.11</v>
      </c>
      <c r="O174" s="57">
        <v>27800</v>
      </c>
      <c r="W174" s="59"/>
      <c r="X174" s="59"/>
      <c r="BA174" s="58">
        <v>32127</v>
      </c>
      <c r="BB174" s="58">
        <v>39947</v>
      </c>
    </row>
    <row r="175" spans="1:54">
      <c r="A175">
        <v>1197</v>
      </c>
      <c r="B175" t="s">
        <v>4093</v>
      </c>
      <c r="C175" t="s">
        <v>852</v>
      </c>
      <c r="E175" t="s">
        <v>4611</v>
      </c>
      <c r="F175" t="s">
        <v>4495</v>
      </c>
      <c r="G175" t="s">
        <v>4610</v>
      </c>
      <c r="H175" t="s">
        <v>333</v>
      </c>
      <c r="I175" t="s">
        <v>2557</v>
      </c>
      <c r="J175" t="s">
        <v>4543</v>
      </c>
      <c r="K175" t="s">
        <v>4609</v>
      </c>
      <c r="L175" t="s">
        <v>4491</v>
      </c>
      <c r="M175" s="58">
        <f t="shared" ca="1" si="4"/>
        <v>33050</v>
      </c>
      <c r="N175" s="58">
        <f t="shared" ca="1" si="5"/>
        <v>39985.11</v>
      </c>
      <c r="O175" s="57">
        <v>32000</v>
      </c>
      <c r="W175" s="59"/>
      <c r="X175" s="59"/>
      <c r="BA175" s="58">
        <v>32130</v>
      </c>
      <c r="BB175" s="58">
        <v>38520</v>
      </c>
    </row>
    <row r="176" spans="1:54">
      <c r="A176">
        <v>1199</v>
      </c>
      <c r="B176" t="s">
        <v>1026</v>
      </c>
      <c r="C176" t="s">
        <v>3830</v>
      </c>
      <c r="D176" t="s">
        <v>4525</v>
      </c>
      <c r="E176" t="s">
        <v>4604</v>
      </c>
      <c r="F176" t="s">
        <v>4502</v>
      </c>
      <c r="G176" t="s">
        <v>4603</v>
      </c>
      <c r="H176" t="s">
        <v>333</v>
      </c>
      <c r="I176" t="s">
        <v>2557</v>
      </c>
      <c r="J176" t="s">
        <v>4602</v>
      </c>
      <c r="K176" t="s">
        <v>4601</v>
      </c>
      <c r="L176" t="s">
        <v>4498</v>
      </c>
      <c r="M176" s="58">
        <f t="shared" ca="1" si="4"/>
        <v>34997</v>
      </c>
      <c r="N176" s="58">
        <f t="shared" ca="1" si="5"/>
        <v>41680.11</v>
      </c>
      <c r="O176" s="57">
        <v>33000</v>
      </c>
      <c r="W176" s="59"/>
      <c r="X176" s="59"/>
      <c r="BA176" s="58">
        <v>34078</v>
      </c>
      <c r="BB176" s="58">
        <v>40215</v>
      </c>
    </row>
    <row r="177" spans="1:54">
      <c r="A177">
        <v>1176</v>
      </c>
      <c r="B177" t="s">
        <v>1039</v>
      </c>
      <c r="C177" t="s">
        <v>3865</v>
      </c>
      <c r="E177" t="s">
        <v>4684</v>
      </c>
      <c r="F177" t="s">
        <v>4495</v>
      </c>
      <c r="G177" t="s">
        <v>4683</v>
      </c>
      <c r="H177" t="s">
        <v>333</v>
      </c>
      <c r="I177" t="s">
        <v>2557</v>
      </c>
      <c r="J177" t="s">
        <v>4682</v>
      </c>
      <c r="K177" t="s">
        <v>4681</v>
      </c>
      <c r="L177" t="s">
        <v>4491</v>
      </c>
      <c r="M177" s="58">
        <f t="shared" ca="1" si="4"/>
        <v>33259</v>
      </c>
      <c r="N177" s="58">
        <f t="shared" ca="1" si="5"/>
        <v>39915.11</v>
      </c>
      <c r="O177" s="57">
        <v>28500</v>
      </c>
      <c r="W177" s="59"/>
      <c r="X177" s="59"/>
      <c r="BA177" s="58">
        <v>32339</v>
      </c>
      <c r="BB177" s="58">
        <v>38450</v>
      </c>
    </row>
    <row r="178" spans="1:54">
      <c r="A178">
        <v>1003</v>
      </c>
      <c r="B178" t="s">
        <v>519</v>
      </c>
      <c r="C178" t="s">
        <v>4449</v>
      </c>
      <c r="D178" t="s">
        <v>4497</v>
      </c>
      <c r="E178" t="s">
        <v>5048</v>
      </c>
      <c r="F178" t="s">
        <v>4648</v>
      </c>
      <c r="G178" t="s">
        <v>5047</v>
      </c>
      <c r="H178" t="s">
        <v>333</v>
      </c>
      <c r="I178" t="s">
        <v>2557</v>
      </c>
      <c r="J178" t="s">
        <v>5046</v>
      </c>
      <c r="K178" t="s">
        <v>5045</v>
      </c>
      <c r="L178" t="s">
        <v>4644</v>
      </c>
      <c r="M178" s="58">
        <f t="shared" ca="1" si="4"/>
        <v>33279</v>
      </c>
      <c r="N178" s="58">
        <f t="shared" ca="1" si="5"/>
        <v>41158.11</v>
      </c>
      <c r="O178" s="57">
        <v>28500</v>
      </c>
      <c r="W178" s="59"/>
      <c r="X178" s="59"/>
      <c r="BA178" s="58">
        <v>32359</v>
      </c>
      <c r="BB178" s="58">
        <v>39693</v>
      </c>
    </row>
    <row r="179" spans="1:54">
      <c r="A179">
        <v>1186</v>
      </c>
      <c r="B179" t="s">
        <v>53</v>
      </c>
      <c r="C179" t="s">
        <v>3845</v>
      </c>
      <c r="D179" t="s">
        <v>4653</v>
      </c>
      <c r="E179" t="s">
        <v>4652</v>
      </c>
      <c r="F179" t="s">
        <v>4502</v>
      </c>
      <c r="G179" t="s">
        <v>4651</v>
      </c>
      <c r="H179" t="s">
        <v>333</v>
      </c>
      <c r="I179" t="s">
        <v>2557</v>
      </c>
      <c r="J179" t="s">
        <v>4546</v>
      </c>
      <c r="K179" t="s">
        <v>4650</v>
      </c>
      <c r="L179" t="s">
        <v>4498</v>
      </c>
      <c r="M179" s="58">
        <f t="shared" ca="1" si="4"/>
        <v>33398</v>
      </c>
      <c r="N179" s="58">
        <f t="shared" ca="1" si="5"/>
        <v>40253.11</v>
      </c>
      <c r="O179" s="57">
        <v>40500</v>
      </c>
      <c r="W179" s="59"/>
      <c r="X179" s="59"/>
      <c r="BA179" s="58">
        <v>32478</v>
      </c>
      <c r="BB179" s="58">
        <v>38788</v>
      </c>
    </row>
    <row r="180" spans="1:54">
      <c r="A180">
        <v>1114</v>
      </c>
      <c r="B180" t="s">
        <v>3435</v>
      </c>
      <c r="C180" t="s">
        <v>1715</v>
      </c>
      <c r="D180" t="s">
        <v>4825</v>
      </c>
      <c r="E180" t="s">
        <v>4882</v>
      </c>
      <c r="F180" t="s">
        <v>4502</v>
      </c>
      <c r="G180" t="s">
        <v>4881</v>
      </c>
      <c r="H180" t="s">
        <v>333</v>
      </c>
      <c r="I180" t="s">
        <v>2557</v>
      </c>
      <c r="J180" t="s">
        <v>4880</v>
      </c>
      <c r="K180" t="s">
        <v>4828</v>
      </c>
      <c r="L180" t="s">
        <v>4498</v>
      </c>
      <c r="M180" s="58">
        <f t="shared" ca="1" si="4"/>
        <v>33456</v>
      </c>
      <c r="N180" s="58">
        <f t="shared" ca="1" si="5"/>
        <v>39938.11</v>
      </c>
      <c r="O180" s="57">
        <v>35000</v>
      </c>
      <c r="W180" s="59"/>
      <c r="X180" s="59"/>
      <c r="BA180" s="58">
        <v>32536</v>
      </c>
      <c r="BB180" s="58">
        <v>38473</v>
      </c>
    </row>
    <row r="181" spans="1:54">
      <c r="A181">
        <v>1037</v>
      </c>
      <c r="B181" t="s">
        <v>314</v>
      </c>
      <c r="C181" t="s">
        <v>330</v>
      </c>
      <c r="D181" t="s">
        <v>4730</v>
      </c>
      <c r="E181" t="s">
        <v>5097</v>
      </c>
      <c r="F181" t="s">
        <v>4745</v>
      </c>
      <c r="G181" t="s">
        <v>5096</v>
      </c>
      <c r="H181" t="s">
        <v>3265</v>
      </c>
      <c r="I181" t="s">
        <v>2557</v>
      </c>
      <c r="J181" t="s">
        <v>5095</v>
      </c>
      <c r="K181" t="s">
        <v>5094</v>
      </c>
      <c r="L181" t="s">
        <v>4741</v>
      </c>
      <c r="M181" s="58">
        <f t="shared" ca="1" si="4"/>
        <v>33494</v>
      </c>
      <c r="N181" s="58">
        <f t="shared" ca="1" si="5"/>
        <v>40539.11</v>
      </c>
      <c r="O181" s="57">
        <v>33000</v>
      </c>
      <c r="W181" s="59"/>
      <c r="X181" s="59"/>
      <c r="BA181" s="58">
        <v>32574</v>
      </c>
      <c r="BB181" s="58">
        <v>39074</v>
      </c>
    </row>
    <row r="182" spans="1:54">
      <c r="A182">
        <v>1005</v>
      </c>
      <c r="B182" t="s">
        <v>994</v>
      </c>
      <c r="C182" t="s">
        <v>1492</v>
      </c>
      <c r="D182" t="s">
        <v>4564</v>
      </c>
      <c r="E182" t="s">
        <v>4746</v>
      </c>
      <c r="F182" t="s">
        <v>4745</v>
      </c>
      <c r="G182" t="s">
        <v>4744</v>
      </c>
      <c r="H182" t="s">
        <v>3265</v>
      </c>
      <c r="I182" t="s">
        <v>2557</v>
      </c>
      <c r="J182" t="s">
        <v>4743</v>
      </c>
      <c r="K182" t="s">
        <v>4742</v>
      </c>
      <c r="L182" t="s">
        <v>4741</v>
      </c>
      <c r="M182" s="58">
        <f t="shared" ca="1" si="4"/>
        <v>33785</v>
      </c>
      <c r="N182" s="58">
        <f t="shared" ca="1" si="5"/>
        <v>40263.11</v>
      </c>
      <c r="O182" s="57">
        <v>33000</v>
      </c>
      <c r="W182" s="59"/>
      <c r="X182" s="59"/>
      <c r="BA182" s="58">
        <v>32865</v>
      </c>
      <c r="BB182" s="58">
        <v>38798</v>
      </c>
    </row>
    <row r="183" spans="1:54">
      <c r="A183">
        <v>1189</v>
      </c>
      <c r="B183" t="s">
        <v>2109</v>
      </c>
      <c r="C183" t="s">
        <v>4078</v>
      </c>
      <c r="E183" t="s">
        <v>4640</v>
      </c>
      <c r="F183" t="s">
        <v>4502</v>
      </c>
      <c r="G183" t="s">
        <v>4639</v>
      </c>
      <c r="H183" t="s">
        <v>4580</v>
      </c>
      <c r="I183" t="s">
        <v>2557</v>
      </c>
      <c r="J183" t="s">
        <v>4579</v>
      </c>
      <c r="K183" t="s">
        <v>4638</v>
      </c>
      <c r="L183" t="s">
        <v>4498</v>
      </c>
      <c r="M183" s="58">
        <f t="shared" ca="1" si="4"/>
        <v>33829</v>
      </c>
      <c r="N183" s="58">
        <f t="shared" ca="1" si="5"/>
        <v>40608.11</v>
      </c>
      <c r="O183" s="57">
        <v>46000</v>
      </c>
      <c r="W183" s="59"/>
      <c r="X183" s="59"/>
      <c r="BA183" s="58">
        <v>32910</v>
      </c>
      <c r="BB183" s="58">
        <v>39143</v>
      </c>
    </row>
    <row r="184" spans="1:54">
      <c r="A184">
        <v>1108</v>
      </c>
      <c r="B184" t="s">
        <v>3642</v>
      </c>
      <c r="C184" t="s">
        <v>242</v>
      </c>
      <c r="D184" t="s">
        <v>4497</v>
      </c>
      <c r="E184" t="s">
        <v>4901</v>
      </c>
      <c r="F184" t="s">
        <v>4502</v>
      </c>
      <c r="G184" t="s">
        <v>4900</v>
      </c>
      <c r="H184" t="s">
        <v>4580</v>
      </c>
      <c r="I184" t="s">
        <v>2557</v>
      </c>
      <c r="J184" t="s">
        <v>4579</v>
      </c>
      <c r="K184" t="s">
        <v>4899</v>
      </c>
      <c r="L184" t="s">
        <v>4498</v>
      </c>
      <c r="M184" s="58">
        <f t="shared" ca="1" si="4"/>
        <v>33946</v>
      </c>
      <c r="N184" s="58">
        <f t="shared" ca="1" si="5"/>
        <v>41423.11</v>
      </c>
      <c r="O184" s="57">
        <v>32000</v>
      </c>
      <c r="W184" s="59"/>
      <c r="X184" s="59"/>
      <c r="BA184" s="58">
        <v>33027</v>
      </c>
      <c r="BB184" s="58">
        <v>39958</v>
      </c>
    </row>
    <row r="185" spans="1:54">
      <c r="A185">
        <v>1126</v>
      </c>
      <c r="B185" t="s">
        <v>1613</v>
      </c>
      <c r="C185" t="s">
        <v>4055</v>
      </c>
      <c r="D185" t="s">
        <v>4518</v>
      </c>
      <c r="E185" t="s">
        <v>4845</v>
      </c>
      <c r="F185" t="s">
        <v>4648</v>
      </c>
      <c r="G185" t="s">
        <v>4844</v>
      </c>
      <c r="H185" t="s">
        <v>4580</v>
      </c>
      <c r="I185" t="s">
        <v>2557</v>
      </c>
      <c r="J185" t="s">
        <v>4579</v>
      </c>
      <c r="K185" t="s">
        <v>4843</v>
      </c>
      <c r="L185" t="s">
        <v>4644</v>
      </c>
      <c r="M185" s="58">
        <f t="shared" ca="1" si="4"/>
        <v>33969</v>
      </c>
      <c r="N185" s="58">
        <f t="shared" ca="1" si="5"/>
        <v>41239.11</v>
      </c>
      <c r="O185" s="57">
        <v>40500</v>
      </c>
      <c r="W185" s="59"/>
      <c r="X185" s="59"/>
      <c r="BA185" s="58">
        <v>33050</v>
      </c>
      <c r="BB185" s="58">
        <v>39774</v>
      </c>
    </row>
    <row r="186" spans="1:54">
      <c r="A186">
        <v>1117</v>
      </c>
      <c r="B186" t="s">
        <v>1199</v>
      </c>
      <c r="C186" t="s">
        <v>4051</v>
      </c>
      <c r="E186" t="s">
        <v>5114</v>
      </c>
      <c r="F186" t="s">
        <v>4502</v>
      </c>
      <c r="G186" t="s">
        <v>5113</v>
      </c>
      <c r="H186" t="s">
        <v>4580</v>
      </c>
      <c r="I186" t="s">
        <v>2557</v>
      </c>
      <c r="J186" t="s">
        <v>4579</v>
      </c>
      <c r="K186" t="s">
        <v>5112</v>
      </c>
      <c r="L186" t="s">
        <v>4498</v>
      </c>
      <c r="M186" s="58">
        <f t="shared" ca="1" si="4"/>
        <v>34004</v>
      </c>
      <c r="N186" s="58">
        <f t="shared" ca="1" si="5"/>
        <v>40102.11</v>
      </c>
      <c r="O186" s="57">
        <v>40500</v>
      </c>
      <c r="W186" s="59"/>
      <c r="X186" s="59"/>
      <c r="BA186" s="58">
        <v>33085</v>
      </c>
      <c r="BB186" s="58">
        <v>38637</v>
      </c>
    </row>
    <row r="187" spans="1:54">
      <c r="A187">
        <v>1159</v>
      </c>
      <c r="B187" t="s">
        <v>160</v>
      </c>
      <c r="C187" t="s">
        <v>4047</v>
      </c>
      <c r="D187" t="s">
        <v>4508</v>
      </c>
      <c r="E187" t="s">
        <v>4740</v>
      </c>
      <c r="F187" t="s">
        <v>4502</v>
      </c>
      <c r="G187" t="s">
        <v>4739</v>
      </c>
      <c r="H187" t="s">
        <v>4580</v>
      </c>
      <c r="I187" t="s">
        <v>2557</v>
      </c>
      <c r="J187" t="s">
        <v>4579</v>
      </c>
      <c r="K187" t="s">
        <v>4714</v>
      </c>
      <c r="L187" t="s">
        <v>4498</v>
      </c>
      <c r="M187" s="58">
        <f t="shared" ca="1" si="4"/>
        <v>34024</v>
      </c>
      <c r="N187" s="58">
        <f t="shared" ca="1" si="5"/>
        <v>40045.11</v>
      </c>
      <c r="O187" s="57">
        <v>27800</v>
      </c>
      <c r="W187" s="59"/>
      <c r="X187" s="59"/>
      <c r="BA187" s="58">
        <v>33105</v>
      </c>
      <c r="BB187" s="58">
        <v>38580</v>
      </c>
    </row>
    <row r="188" spans="1:54">
      <c r="A188">
        <v>1204</v>
      </c>
      <c r="B188" t="s">
        <v>235</v>
      </c>
      <c r="C188" t="s">
        <v>3795</v>
      </c>
      <c r="D188" t="s">
        <v>4497</v>
      </c>
      <c r="E188" t="s">
        <v>4591</v>
      </c>
      <c r="F188" t="s">
        <v>4502</v>
      </c>
      <c r="G188" t="s">
        <v>4590</v>
      </c>
      <c r="H188" t="s">
        <v>4580</v>
      </c>
      <c r="I188" t="s">
        <v>2557</v>
      </c>
      <c r="J188" t="s">
        <v>4589</v>
      </c>
      <c r="K188" t="s">
        <v>4588</v>
      </c>
      <c r="L188" t="s">
        <v>4498</v>
      </c>
      <c r="M188" s="58">
        <f t="shared" ca="1" si="4"/>
        <v>34060</v>
      </c>
      <c r="N188" s="58">
        <f t="shared" ca="1" si="5"/>
        <v>40354.11</v>
      </c>
      <c r="O188" s="57">
        <v>27800</v>
      </c>
      <c r="W188" s="59"/>
      <c r="X188" s="59"/>
      <c r="BA188" s="58">
        <v>33141</v>
      </c>
      <c r="BB188" s="58">
        <v>38889</v>
      </c>
    </row>
    <row r="189" spans="1:54">
      <c r="A189">
        <v>1004</v>
      </c>
      <c r="B189" t="s">
        <v>863</v>
      </c>
      <c r="C189" t="s">
        <v>530</v>
      </c>
      <c r="D189" t="s">
        <v>4508</v>
      </c>
      <c r="E189" t="s">
        <v>5187</v>
      </c>
      <c r="F189" t="s">
        <v>4502</v>
      </c>
      <c r="G189" t="s">
        <v>5186</v>
      </c>
      <c r="H189" t="s">
        <v>4580</v>
      </c>
      <c r="I189" t="s">
        <v>2557</v>
      </c>
      <c r="J189" t="s">
        <v>4624</v>
      </c>
      <c r="K189" t="s">
        <v>5185</v>
      </c>
      <c r="L189" t="s">
        <v>4498</v>
      </c>
      <c r="M189" s="58">
        <f t="shared" ca="1" si="4"/>
        <v>34471</v>
      </c>
      <c r="N189" s="58">
        <f t="shared" ca="1" si="5"/>
        <v>41478.11</v>
      </c>
      <c r="O189" s="57">
        <v>40500</v>
      </c>
      <c r="W189" s="59"/>
      <c r="X189" s="59"/>
      <c r="BA189" s="58">
        <v>33552</v>
      </c>
      <c r="BB189" s="58">
        <v>40013</v>
      </c>
    </row>
    <row r="190" spans="1:54">
      <c r="A190">
        <v>1084</v>
      </c>
      <c r="B190" t="s">
        <v>1521</v>
      </c>
      <c r="C190" t="s">
        <v>220</v>
      </c>
      <c r="D190" t="s">
        <v>22</v>
      </c>
      <c r="E190" t="s">
        <v>4972</v>
      </c>
      <c r="F190" t="s">
        <v>4502</v>
      </c>
      <c r="G190" t="s">
        <v>4971</v>
      </c>
      <c r="H190" t="s">
        <v>4580</v>
      </c>
      <c r="I190" t="s">
        <v>2557</v>
      </c>
      <c r="J190" t="s">
        <v>4579</v>
      </c>
      <c r="K190" t="s">
        <v>4970</v>
      </c>
      <c r="L190" t="s">
        <v>4498</v>
      </c>
      <c r="M190" s="58">
        <f t="shared" ca="1" si="4"/>
        <v>34557</v>
      </c>
      <c r="N190" s="58">
        <f t="shared" ca="1" si="5"/>
        <v>40997.11</v>
      </c>
      <c r="O190" s="57">
        <v>40500</v>
      </c>
      <c r="W190" s="59"/>
      <c r="X190" s="59"/>
      <c r="BA190" s="58">
        <v>33638</v>
      </c>
      <c r="BB190" s="58">
        <v>39532</v>
      </c>
    </row>
    <row r="191" spans="1:54">
      <c r="A191">
        <v>1127</v>
      </c>
      <c r="B191" t="s">
        <v>873</v>
      </c>
      <c r="C191" t="s">
        <v>3360</v>
      </c>
      <c r="D191" t="s">
        <v>4569</v>
      </c>
      <c r="E191" t="s">
        <v>4842</v>
      </c>
      <c r="F191" t="s">
        <v>4502</v>
      </c>
      <c r="G191" t="s">
        <v>4841</v>
      </c>
      <c r="H191" t="s">
        <v>4580</v>
      </c>
      <c r="I191" t="s">
        <v>2557</v>
      </c>
      <c r="J191" t="s">
        <v>4840</v>
      </c>
      <c r="K191" t="s">
        <v>4588</v>
      </c>
      <c r="L191" t="s">
        <v>4498</v>
      </c>
      <c r="M191" s="58">
        <f t="shared" ca="1" si="4"/>
        <v>34607</v>
      </c>
      <c r="N191" s="58">
        <f t="shared" ca="1" si="5"/>
        <v>40014.11</v>
      </c>
      <c r="O191" s="57">
        <v>32000</v>
      </c>
      <c r="W191" s="59"/>
      <c r="X191" s="59"/>
      <c r="BA191" s="58">
        <v>33688</v>
      </c>
      <c r="BB191" s="58">
        <v>38549</v>
      </c>
    </row>
    <row r="192" spans="1:54">
      <c r="A192">
        <v>1052</v>
      </c>
      <c r="B192" t="s">
        <v>2535</v>
      </c>
      <c r="C192" t="s">
        <v>362</v>
      </c>
      <c r="D192" t="s">
        <v>4537</v>
      </c>
      <c r="E192" t="s">
        <v>5060</v>
      </c>
      <c r="F192" t="s">
        <v>4502</v>
      </c>
      <c r="G192" t="s">
        <v>5059</v>
      </c>
      <c r="H192" t="s">
        <v>4580</v>
      </c>
      <c r="I192" t="s">
        <v>2557</v>
      </c>
      <c r="J192" t="s">
        <v>4579</v>
      </c>
      <c r="K192" t="s">
        <v>5058</v>
      </c>
      <c r="L192" t="s">
        <v>4498</v>
      </c>
      <c r="M192" s="58">
        <f t="shared" ca="1" si="4"/>
        <v>34646</v>
      </c>
      <c r="N192" s="58">
        <f t="shared" ca="1" si="5"/>
        <v>40016.11</v>
      </c>
      <c r="O192" s="57">
        <v>40500</v>
      </c>
      <c r="W192" s="59"/>
      <c r="X192" s="59"/>
      <c r="BA192" s="58">
        <v>33727</v>
      </c>
      <c r="BB192" s="58">
        <v>38551</v>
      </c>
    </row>
    <row r="193" spans="1:54">
      <c r="A193">
        <v>1145</v>
      </c>
      <c r="B193" t="s">
        <v>1031</v>
      </c>
      <c r="C193" t="s">
        <v>2232</v>
      </c>
      <c r="E193" t="s">
        <v>4788</v>
      </c>
      <c r="F193" t="s">
        <v>4502</v>
      </c>
      <c r="G193" t="s">
        <v>4787</v>
      </c>
      <c r="H193" t="s">
        <v>4580</v>
      </c>
      <c r="I193" t="s">
        <v>2557</v>
      </c>
      <c r="J193" t="s">
        <v>4786</v>
      </c>
      <c r="K193" t="s">
        <v>4785</v>
      </c>
      <c r="L193" t="s">
        <v>4498</v>
      </c>
      <c r="M193" s="58">
        <f t="shared" ca="1" si="4"/>
        <v>34821</v>
      </c>
      <c r="N193" s="58">
        <f t="shared" ca="1" si="5"/>
        <v>40256.11</v>
      </c>
      <c r="O193" s="57">
        <v>33000</v>
      </c>
      <c r="W193" s="59"/>
      <c r="X193" s="59"/>
      <c r="BA193" s="58">
        <v>33902</v>
      </c>
      <c r="BB193" s="58">
        <v>38791</v>
      </c>
    </row>
    <row r="194" spans="1:54">
      <c r="A194">
        <v>1063</v>
      </c>
      <c r="B194" t="s">
        <v>675</v>
      </c>
      <c r="C194" t="s">
        <v>4329</v>
      </c>
      <c r="D194" t="s">
        <v>4671</v>
      </c>
      <c r="E194" t="s">
        <v>4716</v>
      </c>
      <c r="F194" t="s">
        <v>4495</v>
      </c>
      <c r="G194" t="s">
        <v>4715</v>
      </c>
      <c r="H194" t="s">
        <v>4580</v>
      </c>
      <c r="I194" t="s">
        <v>2557</v>
      </c>
      <c r="J194" t="s">
        <v>4624</v>
      </c>
      <c r="K194" t="s">
        <v>4714</v>
      </c>
      <c r="L194" t="s">
        <v>4491</v>
      </c>
      <c r="M194" s="58">
        <f t="shared" ref="M194:M222" ca="1" si="6">(YEAR(TODAY()-YEAR(BA194)))+BA194-365*3</f>
        <v>34845</v>
      </c>
      <c r="N194" s="58">
        <f t="shared" ref="N194:N222" ca="1" si="7">(YEAR(TODAY()-YEAR(BB194))/1000*365)+BB194+(365*2)</f>
        <v>40354.11</v>
      </c>
      <c r="O194" s="57">
        <v>35000</v>
      </c>
      <c r="W194" s="59"/>
      <c r="X194" s="59"/>
      <c r="BA194" s="58">
        <v>33926</v>
      </c>
      <c r="BB194" s="58">
        <v>38889</v>
      </c>
    </row>
    <row r="195" spans="1:54">
      <c r="A195">
        <v>1195</v>
      </c>
      <c r="B195" t="s">
        <v>3989</v>
      </c>
      <c r="C195" t="s">
        <v>2085</v>
      </c>
      <c r="D195" t="s">
        <v>4618</v>
      </c>
      <c r="E195" t="s">
        <v>4617</v>
      </c>
      <c r="F195" t="s">
        <v>4502</v>
      </c>
      <c r="G195" t="s">
        <v>4616</v>
      </c>
      <c r="H195" t="s">
        <v>4580</v>
      </c>
      <c r="I195" t="s">
        <v>2557</v>
      </c>
      <c r="J195" t="s">
        <v>4579</v>
      </c>
      <c r="K195" t="s">
        <v>4615</v>
      </c>
      <c r="L195" t="s">
        <v>4498</v>
      </c>
      <c r="M195" s="58">
        <f t="shared" ca="1" si="6"/>
        <v>34876</v>
      </c>
      <c r="N195" s="58">
        <f t="shared" ca="1" si="7"/>
        <v>40476.11</v>
      </c>
      <c r="O195" s="57">
        <v>40500</v>
      </c>
      <c r="W195" s="59"/>
      <c r="X195" s="59"/>
      <c r="BA195" s="58">
        <v>33957</v>
      </c>
      <c r="BB195" s="58">
        <v>39011</v>
      </c>
    </row>
    <row r="196" spans="1:54">
      <c r="A196">
        <v>1065</v>
      </c>
      <c r="B196" t="s">
        <v>201</v>
      </c>
      <c r="C196" t="s">
        <v>4421</v>
      </c>
      <c r="D196" t="s">
        <v>4596</v>
      </c>
      <c r="E196" t="s">
        <v>5027</v>
      </c>
      <c r="F196" t="s">
        <v>4502</v>
      </c>
      <c r="G196" t="s">
        <v>5026</v>
      </c>
      <c r="H196" t="s">
        <v>4580</v>
      </c>
      <c r="I196" t="s">
        <v>2557</v>
      </c>
      <c r="J196" t="s">
        <v>5025</v>
      </c>
      <c r="K196" t="s">
        <v>5024</v>
      </c>
      <c r="L196" t="s">
        <v>4498</v>
      </c>
      <c r="M196" s="58">
        <f t="shared" ca="1" si="6"/>
        <v>34882</v>
      </c>
      <c r="N196" s="58">
        <f t="shared" ca="1" si="7"/>
        <v>40444.11</v>
      </c>
      <c r="O196" s="57">
        <v>35000</v>
      </c>
      <c r="W196" s="59"/>
      <c r="X196" s="59"/>
      <c r="BA196" s="58">
        <v>33963</v>
      </c>
      <c r="BB196" s="58">
        <v>38979</v>
      </c>
    </row>
    <row r="197" spans="1:54">
      <c r="A197">
        <v>1158</v>
      </c>
      <c r="B197" t="s">
        <v>3985</v>
      </c>
      <c r="C197" t="s">
        <v>1093</v>
      </c>
      <c r="E197" t="s">
        <v>5105</v>
      </c>
      <c r="F197" t="s">
        <v>4502</v>
      </c>
      <c r="G197" t="s">
        <v>5104</v>
      </c>
      <c r="H197" t="s">
        <v>4580</v>
      </c>
      <c r="I197" t="s">
        <v>2557</v>
      </c>
      <c r="J197" t="s">
        <v>4579</v>
      </c>
      <c r="K197" t="s">
        <v>5103</v>
      </c>
      <c r="L197" t="s">
        <v>4498</v>
      </c>
      <c r="M197" s="58">
        <f t="shared" ca="1" si="6"/>
        <v>34907</v>
      </c>
      <c r="N197" s="58">
        <f t="shared" ca="1" si="7"/>
        <v>40203.11</v>
      </c>
      <c r="O197" s="57">
        <v>40500</v>
      </c>
      <c r="W197" s="59"/>
      <c r="X197" s="59"/>
      <c r="BA197" s="58">
        <v>33988</v>
      </c>
      <c r="BB197" s="58">
        <v>38738</v>
      </c>
    </row>
    <row r="198" spans="1:54">
      <c r="A198">
        <v>1031</v>
      </c>
      <c r="B198" t="s">
        <v>450</v>
      </c>
      <c r="C198" t="s">
        <v>488</v>
      </c>
      <c r="D198" t="s">
        <v>4518</v>
      </c>
      <c r="E198" t="s">
        <v>4832</v>
      </c>
      <c r="F198" t="s">
        <v>4502</v>
      </c>
      <c r="G198" t="s">
        <v>4831</v>
      </c>
      <c r="H198" t="s">
        <v>4580</v>
      </c>
      <c r="I198" t="s">
        <v>2557</v>
      </c>
      <c r="J198" t="s">
        <v>4624</v>
      </c>
      <c r="K198" t="s">
        <v>4830</v>
      </c>
      <c r="L198" t="s">
        <v>4498</v>
      </c>
      <c r="M198" s="58">
        <f t="shared" ca="1" si="6"/>
        <v>34951</v>
      </c>
      <c r="N198" s="58">
        <f t="shared" ca="1" si="7"/>
        <v>40864.11</v>
      </c>
      <c r="O198" s="57">
        <v>33000</v>
      </c>
      <c r="W198" s="59"/>
      <c r="X198" s="59"/>
      <c r="BA198" s="58">
        <v>34032</v>
      </c>
      <c r="BB198" s="58">
        <v>39399</v>
      </c>
    </row>
    <row r="199" spans="1:54">
      <c r="A199">
        <v>1095</v>
      </c>
      <c r="B199" t="s">
        <v>4134</v>
      </c>
      <c r="C199" t="s">
        <v>1423</v>
      </c>
      <c r="D199" t="s">
        <v>4671</v>
      </c>
      <c r="E199" t="s">
        <v>4940</v>
      </c>
      <c r="F199" t="s">
        <v>4745</v>
      </c>
      <c r="G199" t="s">
        <v>4939</v>
      </c>
      <c r="H199" t="s">
        <v>4580</v>
      </c>
      <c r="I199" t="s">
        <v>2557</v>
      </c>
      <c r="J199" t="s">
        <v>4624</v>
      </c>
      <c r="K199" t="s">
        <v>4938</v>
      </c>
      <c r="L199" t="s">
        <v>4741</v>
      </c>
      <c r="M199" s="58">
        <f t="shared" ca="1" si="6"/>
        <v>33166</v>
      </c>
      <c r="N199" s="58">
        <f t="shared" ca="1" si="7"/>
        <v>41660.11</v>
      </c>
      <c r="O199" s="57">
        <v>28500</v>
      </c>
      <c r="W199" s="59"/>
      <c r="X199" s="59"/>
      <c r="BA199" s="58">
        <v>32246</v>
      </c>
      <c r="BB199" s="58">
        <v>40195</v>
      </c>
    </row>
    <row r="200" spans="1:54">
      <c r="A200">
        <v>1163</v>
      </c>
      <c r="B200" t="s">
        <v>3926</v>
      </c>
      <c r="C200" t="s">
        <v>3925</v>
      </c>
      <c r="E200" t="s">
        <v>4726</v>
      </c>
      <c r="F200" t="s">
        <v>4648</v>
      </c>
      <c r="G200" t="s">
        <v>4725</v>
      </c>
      <c r="H200" t="s">
        <v>4580</v>
      </c>
      <c r="I200" t="s">
        <v>2557</v>
      </c>
      <c r="J200" t="s">
        <v>4579</v>
      </c>
      <c r="K200" t="s">
        <v>4724</v>
      </c>
      <c r="L200" t="s">
        <v>4644</v>
      </c>
      <c r="M200" s="58">
        <f t="shared" ca="1" si="6"/>
        <v>34999</v>
      </c>
      <c r="N200" s="58">
        <f t="shared" ca="1" si="7"/>
        <v>41113.11</v>
      </c>
      <c r="O200" s="57">
        <v>40500</v>
      </c>
      <c r="W200" s="59"/>
      <c r="X200" s="59"/>
      <c r="BA200" s="58">
        <v>34080</v>
      </c>
      <c r="BB200" s="58">
        <v>39648</v>
      </c>
    </row>
    <row r="201" spans="1:54">
      <c r="A201">
        <v>1061</v>
      </c>
      <c r="B201" t="s">
        <v>4253</v>
      </c>
      <c r="C201" t="s">
        <v>1414</v>
      </c>
      <c r="D201" t="s">
        <v>4508</v>
      </c>
      <c r="E201" t="s">
        <v>5035</v>
      </c>
      <c r="F201" t="s">
        <v>4502</v>
      </c>
      <c r="G201" t="s">
        <v>5034</v>
      </c>
      <c r="H201" t="s">
        <v>4580</v>
      </c>
      <c r="I201" t="s">
        <v>2557</v>
      </c>
      <c r="J201" t="s">
        <v>4579</v>
      </c>
      <c r="K201" t="s">
        <v>5033</v>
      </c>
      <c r="L201" t="s">
        <v>4498</v>
      </c>
      <c r="M201" s="58">
        <f t="shared" ca="1" si="6"/>
        <v>35044</v>
      </c>
      <c r="N201" s="58">
        <f t="shared" ca="1" si="7"/>
        <v>40451.11</v>
      </c>
      <c r="O201" s="57">
        <v>35000</v>
      </c>
      <c r="W201" s="59"/>
      <c r="X201" s="59"/>
      <c r="BA201" s="58">
        <v>34125</v>
      </c>
      <c r="BB201" s="58">
        <v>38986</v>
      </c>
    </row>
    <row r="202" spans="1:54">
      <c r="A202">
        <v>1020</v>
      </c>
      <c r="B202" t="s">
        <v>422</v>
      </c>
      <c r="C202" t="s">
        <v>4241</v>
      </c>
      <c r="D202" t="s">
        <v>4825</v>
      </c>
      <c r="E202" t="s">
        <v>5142</v>
      </c>
      <c r="F202" t="s">
        <v>4495</v>
      </c>
      <c r="G202" t="s">
        <v>5141</v>
      </c>
      <c r="H202" t="s">
        <v>4580</v>
      </c>
      <c r="I202" t="s">
        <v>2557</v>
      </c>
      <c r="J202" t="s">
        <v>4579</v>
      </c>
      <c r="K202" t="s">
        <v>5140</v>
      </c>
      <c r="L202" t="s">
        <v>4491</v>
      </c>
      <c r="M202" s="58">
        <f t="shared" ca="1" si="6"/>
        <v>35044</v>
      </c>
      <c r="N202" s="58">
        <f t="shared" ca="1" si="7"/>
        <v>41313.11</v>
      </c>
      <c r="O202" s="57">
        <v>46000</v>
      </c>
      <c r="W202" s="59"/>
      <c r="X202" s="59"/>
      <c r="BA202" s="58">
        <v>34125</v>
      </c>
      <c r="BB202" s="58">
        <v>39848</v>
      </c>
    </row>
    <row r="203" spans="1:54">
      <c r="A203">
        <v>1192</v>
      </c>
      <c r="B203" t="s">
        <v>1003</v>
      </c>
      <c r="C203" t="s">
        <v>3910</v>
      </c>
      <c r="D203" t="s">
        <v>22</v>
      </c>
      <c r="E203" t="s">
        <v>4629</v>
      </c>
      <c r="F203" t="s">
        <v>4502</v>
      </c>
      <c r="G203" t="s">
        <v>4628</v>
      </c>
      <c r="H203" t="s">
        <v>4580</v>
      </c>
      <c r="I203" t="s">
        <v>2557</v>
      </c>
      <c r="J203" t="s">
        <v>4579</v>
      </c>
      <c r="K203" t="s">
        <v>4627</v>
      </c>
      <c r="L203" t="s">
        <v>4498</v>
      </c>
      <c r="M203" s="58">
        <f t="shared" ca="1" si="6"/>
        <v>35090</v>
      </c>
      <c r="N203" s="58">
        <f t="shared" ca="1" si="7"/>
        <v>41381.11</v>
      </c>
      <c r="O203" s="57">
        <v>33000</v>
      </c>
      <c r="W203" s="59"/>
      <c r="X203" s="59"/>
      <c r="BA203" s="58">
        <v>34171</v>
      </c>
      <c r="BB203" s="58">
        <v>39916</v>
      </c>
    </row>
    <row r="204" spans="1:54">
      <c r="A204">
        <v>1122</v>
      </c>
      <c r="B204" t="s">
        <v>450</v>
      </c>
      <c r="C204" t="s">
        <v>1378</v>
      </c>
      <c r="D204" t="s">
        <v>4537</v>
      </c>
      <c r="E204" t="s">
        <v>4858</v>
      </c>
      <c r="F204" t="s">
        <v>4745</v>
      </c>
      <c r="G204" t="s">
        <v>4787</v>
      </c>
      <c r="H204" t="s">
        <v>4580</v>
      </c>
      <c r="I204" t="s">
        <v>2557</v>
      </c>
      <c r="J204" t="s">
        <v>4579</v>
      </c>
      <c r="K204" t="s">
        <v>4785</v>
      </c>
      <c r="L204" t="s">
        <v>4741</v>
      </c>
      <c r="M204" s="58">
        <f t="shared" ca="1" si="6"/>
        <v>35111</v>
      </c>
      <c r="N204" s="58">
        <f t="shared" ca="1" si="7"/>
        <v>40611.11</v>
      </c>
      <c r="O204" s="57">
        <v>32000</v>
      </c>
      <c r="W204" s="59"/>
      <c r="X204" s="59"/>
      <c r="BA204" s="58">
        <v>34192</v>
      </c>
      <c r="BB204" s="58">
        <v>39146</v>
      </c>
    </row>
    <row r="205" spans="1:54">
      <c r="A205">
        <v>1193</v>
      </c>
      <c r="B205" t="s">
        <v>3900</v>
      </c>
      <c r="C205" t="s">
        <v>886</v>
      </c>
      <c r="D205" t="s">
        <v>4508</v>
      </c>
      <c r="E205" t="s">
        <v>4626</v>
      </c>
      <c r="F205" t="s">
        <v>4502</v>
      </c>
      <c r="G205" t="s">
        <v>4625</v>
      </c>
      <c r="H205" t="s">
        <v>4580</v>
      </c>
      <c r="I205" t="s">
        <v>2557</v>
      </c>
      <c r="J205" t="s">
        <v>4624</v>
      </c>
      <c r="K205" t="s">
        <v>4623</v>
      </c>
      <c r="L205" t="s">
        <v>4498</v>
      </c>
      <c r="M205" s="58">
        <f t="shared" ca="1" si="6"/>
        <v>32653</v>
      </c>
      <c r="N205" s="58">
        <f t="shared" ca="1" si="7"/>
        <v>41659.11</v>
      </c>
      <c r="O205" s="57">
        <v>40500</v>
      </c>
      <c r="W205" s="59"/>
      <c r="X205" s="59"/>
      <c r="BA205" s="58">
        <v>31733</v>
      </c>
      <c r="BB205" s="58">
        <v>40194</v>
      </c>
    </row>
    <row r="206" spans="1:54">
      <c r="A206">
        <v>1019</v>
      </c>
      <c r="B206" t="s">
        <v>3565</v>
      </c>
      <c r="C206" t="s">
        <v>553</v>
      </c>
      <c r="E206" t="s">
        <v>5146</v>
      </c>
      <c r="F206" t="s">
        <v>4502</v>
      </c>
      <c r="G206" t="s">
        <v>5145</v>
      </c>
      <c r="H206" t="s">
        <v>4580</v>
      </c>
      <c r="I206" t="s">
        <v>2557</v>
      </c>
      <c r="J206" t="s">
        <v>5144</v>
      </c>
      <c r="K206" t="s">
        <v>5143</v>
      </c>
      <c r="L206" t="s">
        <v>4498</v>
      </c>
      <c r="M206" s="58">
        <f t="shared" ca="1" si="6"/>
        <v>35147</v>
      </c>
      <c r="N206" s="58">
        <f t="shared" ca="1" si="7"/>
        <v>40595.11</v>
      </c>
      <c r="O206" s="57">
        <v>28500</v>
      </c>
      <c r="W206" s="59"/>
      <c r="X206" s="59"/>
      <c r="BA206" s="58">
        <v>34228</v>
      </c>
      <c r="BB206" s="58">
        <v>39130</v>
      </c>
    </row>
    <row r="207" spans="1:54">
      <c r="A207">
        <v>1206</v>
      </c>
      <c r="B207" t="s">
        <v>1870</v>
      </c>
      <c r="C207" t="s">
        <v>843</v>
      </c>
      <c r="D207" t="s">
        <v>4525</v>
      </c>
      <c r="E207" t="s">
        <v>4582</v>
      </c>
      <c r="F207" t="s">
        <v>4502</v>
      </c>
      <c r="G207" t="s">
        <v>4581</v>
      </c>
      <c r="H207" t="s">
        <v>4580</v>
      </c>
      <c r="I207" t="s">
        <v>2557</v>
      </c>
      <c r="J207" t="s">
        <v>4579</v>
      </c>
      <c r="K207" t="s">
        <v>4578</v>
      </c>
      <c r="L207" s="60" t="s">
        <v>4532</v>
      </c>
      <c r="M207" s="58">
        <f t="shared" ca="1" si="6"/>
        <v>35151</v>
      </c>
      <c r="N207" s="58">
        <f t="shared" ca="1" si="7"/>
        <v>40613.11</v>
      </c>
      <c r="O207" s="57">
        <v>33000</v>
      </c>
      <c r="W207" s="59"/>
      <c r="X207" s="59"/>
      <c r="BA207" s="58">
        <v>34232</v>
      </c>
      <c r="BB207" s="58">
        <v>39148</v>
      </c>
    </row>
    <row r="208" spans="1:54">
      <c r="A208">
        <v>1086</v>
      </c>
      <c r="B208" t="s">
        <v>160</v>
      </c>
      <c r="C208" t="s">
        <v>4391</v>
      </c>
      <c r="D208" t="s">
        <v>4825</v>
      </c>
      <c r="E208" t="s">
        <v>4966</v>
      </c>
      <c r="F208" t="s">
        <v>4502</v>
      </c>
      <c r="G208" t="s">
        <v>4965</v>
      </c>
      <c r="H208" t="s">
        <v>4580</v>
      </c>
      <c r="I208" t="s">
        <v>2557</v>
      </c>
      <c r="J208" t="s">
        <v>4579</v>
      </c>
      <c r="K208" t="s">
        <v>4964</v>
      </c>
      <c r="L208" t="s">
        <v>4498</v>
      </c>
      <c r="M208" s="58">
        <f t="shared" ca="1" si="6"/>
        <v>35275</v>
      </c>
      <c r="N208" s="58">
        <f t="shared" ca="1" si="7"/>
        <v>41203.11</v>
      </c>
      <c r="O208" s="57">
        <v>32000</v>
      </c>
      <c r="W208" s="59"/>
      <c r="X208" s="59"/>
      <c r="BA208" s="58">
        <v>34356</v>
      </c>
      <c r="BB208" s="58">
        <v>39738</v>
      </c>
    </row>
    <row r="209" spans="1:54">
      <c r="A209">
        <v>1038</v>
      </c>
      <c r="B209" t="s">
        <v>116</v>
      </c>
      <c r="C209" t="s">
        <v>4364</v>
      </c>
      <c r="D209" t="s">
        <v>4757</v>
      </c>
      <c r="E209" t="s">
        <v>5093</v>
      </c>
      <c r="F209" t="s">
        <v>4502</v>
      </c>
      <c r="G209" t="s">
        <v>5092</v>
      </c>
      <c r="H209" t="s">
        <v>2668</v>
      </c>
      <c r="I209" t="s">
        <v>2557</v>
      </c>
      <c r="J209" t="s">
        <v>5091</v>
      </c>
      <c r="K209" t="s">
        <v>5090</v>
      </c>
      <c r="L209" t="s">
        <v>4498</v>
      </c>
      <c r="M209" s="58">
        <f t="shared" ca="1" si="6"/>
        <v>35301</v>
      </c>
      <c r="N209" s="58">
        <f t="shared" ca="1" si="7"/>
        <v>40744.11</v>
      </c>
      <c r="O209" s="57">
        <v>25700</v>
      </c>
      <c r="W209" s="59"/>
      <c r="X209" s="59"/>
      <c r="BA209" s="58">
        <v>34382</v>
      </c>
      <c r="BB209" s="58">
        <v>39279</v>
      </c>
    </row>
    <row r="210" spans="1:54">
      <c r="A210">
        <v>1161</v>
      </c>
      <c r="B210" t="s">
        <v>1043</v>
      </c>
      <c r="C210" t="s">
        <v>4007</v>
      </c>
      <c r="D210" t="s">
        <v>4569</v>
      </c>
      <c r="E210" t="s">
        <v>4734</v>
      </c>
      <c r="F210" t="s">
        <v>4502</v>
      </c>
      <c r="G210" t="s">
        <v>4733</v>
      </c>
      <c r="H210" t="s">
        <v>2963</v>
      </c>
      <c r="I210" t="s">
        <v>2557</v>
      </c>
      <c r="J210" t="s">
        <v>4732</v>
      </c>
      <c r="K210" t="s">
        <v>4731</v>
      </c>
      <c r="L210" t="s">
        <v>4498</v>
      </c>
      <c r="M210" s="58">
        <f t="shared" ca="1" si="6"/>
        <v>35399</v>
      </c>
      <c r="N210" s="58">
        <f t="shared" ca="1" si="7"/>
        <v>40692.11</v>
      </c>
      <c r="O210" s="57">
        <v>26000</v>
      </c>
      <c r="W210" s="59"/>
      <c r="X210" s="59"/>
      <c r="BA210" s="58">
        <v>34480</v>
      </c>
      <c r="BB210" s="58">
        <v>39227</v>
      </c>
    </row>
    <row r="211" spans="1:54">
      <c r="A211">
        <v>1070</v>
      </c>
      <c r="B211" t="s">
        <v>48</v>
      </c>
      <c r="C211" t="s">
        <v>4288</v>
      </c>
      <c r="D211" t="s">
        <v>4518</v>
      </c>
      <c r="E211" t="s">
        <v>5012</v>
      </c>
      <c r="F211" t="s">
        <v>4502</v>
      </c>
      <c r="G211" t="s">
        <v>5011</v>
      </c>
      <c r="H211" t="s">
        <v>2963</v>
      </c>
      <c r="I211" t="s">
        <v>2557</v>
      </c>
      <c r="J211" t="s">
        <v>4774</v>
      </c>
      <c r="K211" t="s">
        <v>5010</v>
      </c>
      <c r="L211" t="s">
        <v>4498</v>
      </c>
      <c r="M211" s="58">
        <f t="shared" ca="1" si="6"/>
        <v>35484</v>
      </c>
      <c r="N211" s="58">
        <f t="shared" ca="1" si="7"/>
        <v>40876.11</v>
      </c>
      <c r="O211" s="57">
        <v>27800</v>
      </c>
      <c r="W211" s="59"/>
      <c r="X211" s="59"/>
      <c r="BA211" s="58">
        <v>34565</v>
      </c>
      <c r="BB211" s="58">
        <v>39411</v>
      </c>
    </row>
    <row r="212" spans="1:54">
      <c r="A212">
        <v>1054</v>
      </c>
      <c r="B212" t="s">
        <v>279</v>
      </c>
      <c r="C212" t="s">
        <v>4210</v>
      </c>
      <c r="D212" t="s">
        <v>4564</v>
      </c>
      <c r="E212" t="s">
        <v>5055</v>
      </c>
      <c r="F212" t="s">
        <v>4502</v>
      </c>
      <c r="G212" t="s">
        <v>5054</v>
      </c>
      <c r="H212" t="s">
        <v>2963</v>
      </c>
      <c r="I212" t="s">
        <v>2557</v>
      </c>
      <c r="J212" t="s">
        <v>4774</v>
      </c>
      <c r="K212" t="s">
        <v>5053</v>
      </c>
      <c r="L212" t="s">
        <v>4498</v>
      </c>
      <c r="M212" s="58">
        <f t="shared" ca="1" si="6"/>
        <v>35503</v>
      </c>
      <c r="N212" s="58">
        <f t="shared" ca="1" si="7"/>
        <v>40868.11</v>
      </c>
      <c r="O212" s="57">
        <v>40500</v>
      </c>
      <c r="W212" s="59"/>
      <c r="X212" s="59"/>
      <c r="BA212" s="58">
        <v>34584</v>
      </c>
      <c r="BB212" s="58">
        <v>39403</v>
      </c>
    </row>
    <row r="213" spans="1:54">
      <c r="A213">
        <v>1167</v>
      </c>
      <c r="B213" t="s">
        <v>239</v>
      </c>
      <c r="C213" t="s">
        <v>2711</v>
      </c>
      <c r="D213" t="s">
        <v>4596</v>
      </c>
      <c r="E213" t="s">
        <v>4776</v>
      </c>
      <c r="F213" t="s">
        <v>4502</v>
      </c>
      <c r="G213" t="s">
        <v>4775</v>
      </c>
      <c r="H213" t="s">
        <v>2963</v>
      </c>
      <c r="I213" t="s">
        <v>2557</v>
      </c>
      <c r="J213" t="s">
        <v>4774</v>
      </c>
      <c r="K213" t="s">
        <v>4773</v>
      </c>
      <c r="L213" t="s">
        <v>4498</v>
      </c>
      <c r="M213" s="58">
        <f t="shared" ca="1" si="6"/>
        <v>35505</v>
      </c>
      <c r="N213" s="58">
        <f t="shared" ca="1" si="7"/>
        <v>41371.11</v>
      </c>
      <c r="O213" s="57">
        <v>28500</v>
      </c>
      <c r="W213" s="59"/>
      <c r="X213" s="59"/>
      <c r="BA213" s="58">
        <v>34586</v>
      </c>
      <c r="BB213" s="58">
        <v>39906</v>
      </c>
    </row>
    <row r="214" spans="1:54">
      <c r="A214">
        <v>1006</v>
      </c>
      <c r="B214" t="s">
        <v>515</v>
      </c>
      <c r="C214" t="s">
        <v>4431</v>
      </c>
      <c r="D214" t="s">
        <v>4525</v>
      </c>
      <c r="E214" t="s">
        <v>5182</v>
      </c>
      <c r="F214" t="s">
        <v>4502</v>
      </c>
      <c r="G214" t="s">
        <v>5181</v>
      </c>
      <c r="H214" t="s">
        <v>2602</v>
      </c>
      <c r="I214" t="s">
        <v>2557</v>
      </c>
      <c r="J214" t="s">
        <v>4646</v>
      </c>
      <c r="K214" t="s">
        <v>5180</v>
      </c>
      <c r="L214" t="s">
        <v>4498</v>
      </c>
      <c r="M214" s="58">
        <f t="shared" ca="1" si="6"/>
        <v>32910</v>
      </c>
      <c r="N214" s="58">
        <f t="shared" ca="1" si="7"/>
        <v>41659.11</v>
      </c>
      <c r="O214" s="57">
        <v>40500</v>
      </c>
      <c r="W214" s="59"/>
      <c r="X214" s="59"/>
      <c r="BA214" s="58">
        <v>31990</v>
      </c>
      <c r="BB214" s="58">
        <v>40194</v>
      </c>
    </row>
    <row r="215" spans="1:54">
      <c r="A215">
        <v>1136</v>
      </c>
      <c r="B215" t="s">
        <v>254</v>
      </c>
      <c r="C215" t="s">
        <v>1592</v>
      </c>
      <c r="D215" t="s">
        <v>4671</v>
      </c>
      <c r="E215" t="s">
        <v>4815</v>
      </c>
      <c r="F215" t="s">
        <v>4502</v>
      </c>
      <c r="G215" t="s">
        <v>4814</v>
      </c>
      <c r="H215" t="s">
        <v>2602</v>
      </c>
      <c r="I215" t="s">
        <v>2557</v>
      </c>
      <c r="J215" t="s">
        <v>4646</v>
      </c>
      <c r="K215" t="s">
        <v>4813</v>
      </c>
      <c r="L215" t="s">
        <v>4498</v>
      </c>
      <c r="M215" s="58">
        <f t="shared" ca="1" si="6"/>
        <v>27523</v>
      </c>
      <c r="N215" s="58">
        <f t="shared" ca="1" si="7"/>
        <v>41646.11</v>
      </c>
      <c r="O215" s="57">
        <v>46000</v>
      </c>
      <c r="W215" s="59"/>
      <c r="X215" s="59"/>
      <c r="BA215" s="58">
        <v>26603</v>
      </c>
      <c r="BB215" s="58">
        <v>40181</v>
      </c>
    </row>
    <row r="216" spans="1:54">
      <c r="A216">
        <v>1172</v>
      </c>
      <c r="B216" t="s">
        <v>1118</v>
      </c>
      <c r="C216" t="s">
        <v>3954</v>
      </c>
      <c r="D216" t="s">
        <v>22</v>
      </c>
      <c r="E216" t="s">
        <v>4696</v>
      </c>
      <c r="F216" t="s">
        <v>4502</v>
      </c>
      <c r="G216" t="s">
        <v>4695</v>
      </c>
      <c r="H216" t="s">
        <v>2602</v>
      </c>
      <c r="I216" t="s">
        <v>2557</v>
      </c>
      <c r="J216" t="s">
        <v>4646</v>
      </c>
      <c r="K216" t="s">
        <v>4694</v>
      </c>
      <c r="L216" t="s">
        <v>4498</v>
      </c>
      <c r="M216" s="58">
        <f t="shared" ca="1" si="6"/>
        <v>33522</v>
      </c>
      <c r="N216" s="58">
        <f t="shared" ca="1" si="7"/>
        <v>38981.11</v>
      </c>
      <c r="O216" s="57">
        <v>33000</v>
      </c>
      <c r="BA216" s="58">
        <v>32602</v>
      </c>
      <c r="BB216" s="58">
        <v>37516</v>
      </c>
    </row>
    <row r="217" spans="1:54">
      <c r="A217">
        <v>1187</v>
      </c>
      <c r="B217" t="s">
        <v>489</v>
      </c>
      <c r="C217" t="s">
        <v>916</v>
      </c>
      <c r="E217" t="s">
        <v>4649</v>
      </c>
      <c r="F217" t="s">
        <v>4648</v>
      </c>
      <c r="G217" t="s">
        <v>4647</v>
      </c>
      <c r="H217" t="s">
        <v>2602</v>
      </c>
      <c r="I217" t="s">
        <v>2557</v>
      </c>
      <c r="J217" t="s">
        <v>4646</v>
      </c>
      <c r="K217" t="s">
        <v>4645</v>
      </c>
      <c r="L217" t="s">
        <v>4644</v>
      </c>
      <c r="M217" s="58">
        <f t="shared" ca="1" si="6"/>
        <v>33524</v>
      </c>
      <c r="N217" s="58">
        <f t="shared" ca="1" si="7"/>
        <v>38965.11</v>
      </c>
      <c r="O217" s="57">
        <v>33000</v>
      </c>
      <c r="BA217" s="58">
        <v>32604</v>
      </c>
      <c r="BB217" s="58">
        <v>37500</v>
      </c>
    </row>
    <row r="218" spans="1:54">
      <c r="A218">
        <v>1120</v>
      </c>
      <c r="B218" t="s">
        <v>2968</v>
      </c>
      <c r="C218" t="s">
        <v>3936</v>
      </c>
      <c r="E218" t="s">
        <v>4862</v>
      </c>
      <c r="F218" t="s">
        <v>4495</v>
      </c>
      <c r="G218" t="s">
        <v>4861</v>
      </c>
      <c r="H218" t="s">
        <v>2602</v>
      </c>
      <c r="I218" t="s">
        <v>2557</v>
      </c>
      <c r="J218" t="s">
        <v>4646</v>
      </c>
      <c r="K218" t="s">
        <v>4860</v>
      </c>
      <c r="L218" t="s">
        <v>4491</v>
      </c>
      <c r="M218" s="58">
        <f t="shared" ca="1" si="6"/>
        <v>33601</v>
      </c>
      <c r="N218" s="58">
        <f t="shared" ca="1" si="7"/>
        <v>39307.11</v>
      </c>
      <c r="O218" s="57">
        <v>35000</v>
      </c>
      <c r="BA218" s="58">
        <v>32681</v>
      </c>
      <c r="BB218" s="58">
        <v>37842</v>
      </c>
    </row>
    <row r="219" spans="1:54">
      <c r="A219">
        <v>1139</v>
      </c>
      <c r="B219" t="s">
        <v>1221</v>
      </c>
      <c r="C219" t="s">
        <v>3930</v>
      </c>
      <c r="D219" t="s">
        <v>4676</v>
      </c>
      <c r="E219" t="s">
        <v>4808</v>
      </c>
      <c r="F219" t="s">
        <v>4502</v>
      </c>
      <c r="G219" t="s">
        <v>4807</v>
      </c>
      <c r="H219" t="s">
        <v>2602</v>
      </c>
      <c r="I219" t="s">
        <v>2557</v>
      </c>
      <c r="J219" t="s">
        <v>4646</v>
      </c>
      <c r="K219" t="s">
        <v>4806</v>
      </c>
      <c r="L219" t="s">
        <v>4498</v>
      </c>
      <c r="M219" s="58">
        <f t="shared" ca="1" si="6"/>
        <v>33903</v>
      </c>
      <c r="N219" s="58">
        <f t="shared" ca="1" si="7"/>
        <v>37634.11</v>
      </c>
      <c r="O219" s="57">
        <v>33000</v>
      </c>
      <c r="BA219" s="58">
        <v>32984</v>
      </c>
      <c r="BB219" s="58">
        <v>36169</v>
      </c>
    </row>
    <row r="220" spans="1:54">
      <c r="A220">
        <v>1140</v>
      </c>
      <c r="B220" t="s">
        <v>745</v>
      </c>
      <c r="C220" t="s">
        <v>1173</v>
      </c>
      <c r="D220" t="s">
        <v>4569</v>
      </c>
      <c r="E220" t="s">
        <v>4805</v>
      </c>
      <c r="F220" t="s">
        <v>4502</v>
      </c>
      <c r="G220" t="s">
        <v>4804</v>
      </c>
      <c r="H220" t="s">
        <v>2602</v>
      </c>
      <c r="I220" t="s">
        <v>2557</v>
      </c>
      <c r="J220" t="s">
        <v>4646</v>
      </c>
      <c r="K220" t="s">
        <v>4694</v>
      </c>
      <c r="L220" t="s">
        <v>4498</v>
      </c>
      <c r="M220" s="58">
        <f t="shared" ca="1" si="6"/>
        <v>34073</v>
      </c>
      <c r="N220" s="58">
        <f t="shared" ca="1" si="7"/>
        <v>39682.11</v>
      </c>
      <c r="O220" s="57">
        <v>33000</v>
      </c>
      <c r="BA220" s="58">
        <v>33154</v>
      </c>
      <c r="BB220" s="58">
        <v>38217</v>
      </c>
    </row>
    <row r="221" spans="1:54">
      <c r="A221">
        <v>1106</v>
      </c>
      <c r="B221" t="s">
        <v>395</v>
      </c>
      <c r="C221" t="s">
        <v>1277</v>
      </c>
      <c r="D221" t="s">
        <v>4537</v>
      </c>
      <c r="E221" t="s">
        <v>4907</v>
      </c>
      <c r="F221" t="s">
        <v>4502</v>
      </c>
      <c r="G221" t="s">
        <v>4906</v>
      </c>
      <c r="H221" t="s">
        <v>2602</v>
      </c>
      <c r="I221" t="s">
        <v>2557</v>
      </c>
      <c r="J221" t="s">
        <v>4646</v>
      </c>
      <c r="K221" t="s">
        <v>4905</v>
      </c>
      <c r="L221" t="s">
        <v>4498</v>
      </c>
      <c r="M221" s="58">
        <f t="shared" ca="1" si="6"/>
        <v>34159</v>
      </c>
      <c r="N221" s="58">
        <f t="shared" ca="1" si="7"/>
        <v>39589.11</v>
      </c>
      <c r="O221" s="57">
        <v>46000</v>
      </c>
      <c r="BA221" s="58">
        <v>33240</v>
      </c>
      <c r="BB221" s="58">
        <v>38124</v>
      </c>
    </row>
    <row r="222" spans="1:54">
      <c r="A222">
        <v>1135</v>
      </c>
      <c r="B222" t="s">
        <v>1160</v>
      </c>
      <c r="C222" t="s">
        <v>3849</v>
      </c>
      <c r="D222" t="s">
        <v>4537</v>
      </c>
      <c r="E222" t="s">
        <v>4818</v>
      </c>
      <c r="F222" t="s">
        <v>4502</v>
      </c>
      <c r="G222" t="s">
        <v>4817</v>
      </c>
      <c r="H222" t="s">
        <v>2602</v>
      </c>
      <c r="I222" t="s">
        <v>2557</v>
      </c>
      <c r="J222" t="s">
        <v>4646</v>
      </c>
      <c r="K222" t="s">
        <v>4816</v>
      </c>
      <c r="L222" t="s">
        <v>4498</v>
      </c>
      <c r="M222" s="58">
        <f t="shared" ca="1" si="6"/>
        <v>34271</v>
      </c>
      <c r="N222" s="58">
        <f t="shared" ca="1" si="7"/>
        <v>39752.11</v>
      </c>
      <c r="O222" s="57">
        <v>25000</v>
      </c>
      <c r="BA222" s="58">
        <v>33352</v>
      </c>
      <c r="BB222" s="58">
        <v>38287</v>
      </c>
    </row>
    <row r="794" spans="56:56">
      <c r="BD794" t="s">
        <v>4490</v>
      </c>
    </row>
  </sheetData>
  <sortState xmlns:xlrd2="http://schemas.microsoft.com/office/spreadsheetml/2017/richdata2" ref="A2:O222">
    <sortCondition ref="H2:H222"/>
    <sortCondition ref="C2:C222"/>
  </sortState>
  <conditionalFormatting sqref="E12">
    <cfRule type="duplicateValues" priority="1"/>
  </conditionalFormatting>
  <pageMargins left="0.75" right="0.75" top="1" bottom="1" header="0.5" footer="0.5"/>
  <pageSetup orientation="portrait" r:id="rId1"/>
  <headerFooter alignWithMargins="0"/>
  <ignoredErrors>
    <ignoredError sqref="J2:J26 J27:J22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rgb="FFFFFF00"/>
  </sheetPr>
  <dimension ref="A1:G7"/>
  <sheetViews>
    <sheetView zoomScale="175" zoomScaleNormal="175" workbookViewId="0">
      <selection activeCell="C10" sqref="C9:C10"/>
    </sheetView>
  </sheetViews>
  <sheetFormatPr defaultRowHeight="15"/>
  <cols>
    <col min="1" max="1" width="13" style="63" bestFit="1" customWidth="1"/>
    <col min="2" max="2" width="8.42578125" style="63" bestFit="1" customWidth="1"/>
    <col min="3" max="3" width="10" style="63" bestFit="1" customWidth="1"/>
    <col min="4" max="4" width="9.140625" style="63"/>
    <col min="5" max="5" width="27.42578125" style="63" bestFit="1" customWidth="1"/>
    <col min="6" max="6" width="22.140625" style="63" bestFit="1" customWidth="1"/>
    <col min="7" max="7" width="21.5703125" style="63" bestFit="1" customWidth="1"/>
    <col min="8" max="16384" width="9.140625" style="63"/>
  </cols>
  <sheetData>
    <row r="1" spans="1:7">
      <c r="A1" s="62" t="s">
        <v>5203</v>
      </c>
      <c r="B1" s="62" t="s">
        <v>5204</v>
      </c>
      <c r="C1" s="62" t="s">
        <v>5205</v>
      </c>
      <c r="D1" s="62" t="s">
        <v>5206</v>
      </c>
      <c r="E1" s="62" t="s">
        <v>5207</v>
      </c>
      <c r="F1" s="62" t="s">
        <v>5208</v>
      </c>
      <c r="G1" s="62" t="s">
        <v>5209</v>
      </c>
    </row>
    <row r="2" spans="1:7">
      <c r="A2" s="63" t="s">
        <v>5210</v>
      </c>
      <c r="B2" s="63" t="s">
        <v>5211</v>
      </c>
      <c r="C2" s="63" t="s">
        <v>2931</v>
      </c>
      <c r="D2" s="173" t="s">
        <v>6288</v>
      </c>
      <c r="E2" s="173" t="s">
        <v>6294</v>
      </c>
    </row>
    <row r="3" spans="1:7">
      <c r="A3" s="63" t="s">
        <v>5212</v>
      </c>
      <c r="B3" s="63" t="s">
        <v>5213</v>
      </c>
      <c r="C3" s="63" t="s">
        <v>4480</v>
      </c>
      <c r="D3" s="173" t="s">
        <v>6289</v>
      </c>
      <c r="E3" s="173" t="s">
        <v>6295</v>
      </c>
    </row>
    <row r="4" spans="1:7">
      <c r="A4" s="63" t="s">
        <v>5214</v>
      </c>
      <c r="B4" s="63" t="s">
        <v>5211</v>
      </c>
      <c r="C4" s="63" t="s">
        <v>5215</v>
      </c>
      <c r="D4" s="173" t="s">
        <v>6290</v>
      </c>
      <c r="E4" s="173" t="s">
        <v>6296</v>
      </c>
    </row>
    <row r="5" spans="1:7">
      <c r="A5" s="63" t="s">
        <v>488</v>
      </c>
      <c r="B5" s="63" t="s">
        <v>5216</v>
      </c>
      <c r="C5" s="63" t="s">
        <v>48</v>
      </c>
      <c r="D5" s="173" t="s">
        <v>6291</v>
      </c>
      <c r="E5" s="173" t="s">
        <v>6297</v>
      </c>
    </row>
    <row r="6" spans="1:7">
      <c r="A6" s="63" t="s">
        <v>498</v>
      </c>
      <c r="B6" s="63" t="s">
        <v>5217</v>
      </c>
      <c r="C6" s="63" t="s">
        <v>5218</v>
      </c>
      <c r="D6" s="173" t="s">
        <v>6292</v>
      </c>
      <c r="E6" s="173" t="s">
        <v>6298</v>
      </c>
    </row>
    <row r="7" spans="1:7">
      <c r="A7" s="63" t="s">
        <v>5219</v>
      </c>
      <c r="B7" s="63" t="s">
        <v>5220</v>
      </c>
      <c r="C7" s="63" t="s">
        <v>299</v>
      </c>
      <c r="D7" s="173" t="s">
        <v>6293</v>
      </c>
      <c r="E7" s="173" t="s">
        <v>6299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tabColor rgb="FFFFFF00"/>
  </sheetPr>
  <dimension ref="A1:D13"/>
  <sheetViews>
    <sheetView zoomScale="190" zoomScaleNormal="190" workbookViewId="0">
      <selection activeCell="D2" sqref="D2"/>
    </sheetView>
  </sheetViews>
  <sheetFormatPr defaultRowHeight="15"/>
  <cols>
    <col min="1" max="1" width="16.7109375" style="63" bestFit="1" customWidth="1"/>
    <col min="2" max="2" width="23.5703125" style="63" bestFit="1" customWidth="1"/>
    <col min="3" max="3" width="9.140625" style="63"/>
    <col min="4" max="4" width="9.140625" style="65"/>
    <col min="5" max="5" width="9.140625" style="63"/>
    <col min="6" max="6" width="34.7109375" style="63" customWidth="1"/>
    <col min="7" max="16384" width="9.140625" style="63"/>
  </cols>
  <sheetData>
    <row r="1" spans="1:4">
      <c r="A1" s="63" t="s">
        <v>5222</v>
      </c>
      <c r="B1" s="63" t="s">
        <v>5223</v>
      </c>
    </row>
    <row r="2" spans="1:4">
      <c r="A2" s="63" t="s">
        <v>5224</v>
      </c>
      <c r="D2" s="63"/>
    </row>
    <row r="3" spans="1:4">
      <c r="A3" s="63" t="s">
        <v>5225</v>
      </c>
      <c r="D3" s="63"/>
    </row>
    <row r="4" spans="1:4">
      <c r="A4" s="63" t="s">
        <v>5226</v>
      </c>
      <c r="D4" s="63"/>
    </row>
    <row r="5" spans="1:4">
      <c r="A5" s="63" t="s">
        <v>5227</v>
      </c>
      <c r="D5" s="63"/>
    </row>
    <row r="6" spans="1:4">
      <c r="A6" s="63" t="s">
        <v>5228</v>
      </c>
      <c r="D6" s="63"/>
    </row>
    <row r="7" spans="1:4">
      <c r="D7" s="63"/>
    </row>
    <row r="8" spans="1:4">
      <c r="A8" s="66" t="s">
        <v>5201</v>
      </c>
    </row>
    <row r="9" spans="1:4">
      <c r="A9" s="63">
        <v>123456789</v>
      </c>
    </row>
    <row r="10" spans="1:4">
      <c r="A10" s="63">
        <v>234567891</v>
      </c>
    </row>
    <row r="11" spans="1:4">
      <c r="A11" s="63">
        <v>334445555</v>
      </c>
    </row>
    <row r="12" spans="1:4">
      <c r="A12" s="63">
        <v>667778888</v>
      </c>
    </row>
    <row r="13" spans="1:4">
      <c r="A13" s="63">
        <v>987654321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tabColor rgb="FF0070C0"/>
  </sheetPr>
  <dimension ref="A2:F14"/>
  <sheetViews>
    <sheetView zoomScale="145" zoomScaleNormal="145" workbookViewId="0">
      <selection activeCell="C4" sqref="C4"/>
    </sheetView>
  </sheetViews>
  <sheetFormatPr defaultRowHeight="15"/>
  <cols>
    <col min="1" max="1" width="14.28515625" style="54" customWidth="1"/>
    <col min="2" max="2" width="13.5703125" style="54" bestFit="1" customWidth="1"/>
    <col min="3" max="3" width="10.5703125" style="54" bestFit="1" customWidth="1"/>
    <col min="4" max="4" width="12.140625" style="54" bestFit="1" customWidth="1"/>
    <col min="5" max="5" width="14.5703125" style="53" bestFit="1" customWidth="1"/>
    <col min="6" max="6" width="15.7109375" style="53" bestFit="1" customWidth="1"/>
    <col min="7" max="16384" width="9.140625" style="53"/>
  </cols>
  <sheetData>
    <row r="2" spans="2:6">
      <c r="B2" s="197" t="s">
        <v>4473</v>
      </c>
      <c r="C2" s="198"/>
      <c r="D2" s="198"/>
      <c r="E2" s="198"/>
      <c r="F2" s="199"/>
    </row>
    <row r="3" spans="2:6">
      <c r="B3" s="183" t="s">
        <v>4474</v>
      </c>
      <c r="C3" s="184" t="s">
        <v>4475</v>
      </c>
      <c r="D3" s="184" t="s">
        <v>4476</v>
      </c>
      <c r="E3" s="184" t="s">
        <v>4477</v>
      </c>
      <c r="F3" s="185" t="s">
        <v>4486</v>
      </c>
    </row>
    <row r="4" spans="2:6">
      <c r="B4" s="177" t="s">
        <v>4478</v>
      </c>
      <c r="C4" s="55" t="s">
        <v>4479</v>
      </c>
      <c r="D4" s="55">
        <v>217</v>
      </c>
      <c r="E4" s="56">
        <v>41107</v>
      </c>
      <c r="F4" s="178">
        <f>Table2[[#This Row],[Total Sales]]*0.1</f>
        <v>4110.7</v>
      </c>
    </row>
    <row r="5" spans="2:6">
      <c r="B5" s="177" t="s">
        <v>1076</v>
      </c>
      <c r="C5" s="55" t="s">
        <v>4479</v>
      </c>
      <c r="D5" s="55">
        <v>268</v>
      </c>
      <c r="E5" s="56">
        <v>72707</v>
      </c>
      <c r="F5" s="178">
        <f>Table2[[#This Row],[Total Sales]]*0.1</f>
        <v>7270.7000000000007</v>
      </c>
    </row>
    <row r="6" spans="2:6">
      <c r="B6" s="177" t="s">
        <v>4480</v>
      </c>
      <c r="C6" s="55" t="s">
        <v>4481</v>
      </c>
      <c r="D6" s="55">
        <v>224</v>
      </c>
      <c r="E6" s="56">
        <v>41676</v>
      </c>
      <c r="F6" s="178">
        <f>Table2[[#This Row],[Total Sales]]*0.1</f>
        <v>4167.6000000000004</v>
      </c>
    </row>
    <row r="7" spans="2:6">
      <c r="B7" s="177" t="s">
        <v>1145</v>
      </c>
      <c r="C7" s="55" t="s">
        <v>4481</v>
      </c>
      <c r="D7" s="55">
        <v>286</v>
      </c>
      <c r="E7" s="56">
        <v>87858</v>
      </c>
      <c r="F7" s="178">
        <f>Table2[[#This Row],[Total Sales]]*0.1</f>
        <v>8785.8000000000011</v>
      </c>
    </row>
    <row r="8" spans="2:6">
      <c r="B8" s="177" t="s">
        <v>4482</v>
      </c>
      <c r="C8" s="55" t="s">
        <v>2343</v>
      </c>
      <c r="D8" s="55">
        <v>226</v>
      </c>
      <c r="E8" s="56">
        <v>45606</v>
      </c>
      <c r="F8" s="178">
        <f>Table2[[#This Row],[Total Sales]]*0.1</f>
        <v>4560.6000000000004</v>
      </c>
    </row>
    <row r="9" spans="2:6">
      <c r="B9" s="177" t="s">
        <v>430</v>
      </c>
      <c r="C9" s="55" t="s">
        <v>4483</v>
      </c>
      <c r="D9" s="55">
        <v>228</v>
      </c>
      <c r="E9" s="56">
        <v>49017</v>
      </c>
      <c r="F9" s="178">
        <f>Table2[[#This Row],[Total Sales]]*0.1</f>
        <v>4901.7</v>
      </c>
    </row>
    <row r="10" spans="2:6">
      <c r="B10" s="177" t="s">
        <v>1383</v>
      </c>
      <c r="C10" s="55" t="s">
        <v>4479</v>
      </c>
      <c r="D10" s="55">
        <v>234</v>
      </c>
      <c r="E10" s="56">
        <v>57967</v>
      </c>
      <c r="F10" s="178">
        <f>Table2[[#This Row],[Total Sales]]*0.1</f>
        <v>5796.7000000000007</v>
      </c>
    </row>
    <row r="11" spans="2:6">
      <c r="B11" s="177" t="s">
        <v>4484</v>
      </c>
      <c r="C11" s="55" t="s">
        <v>4483</v>
      </c>
      <c r="D11" s="55">
        <v>267</v>
      </c>
      <c r="E11" s="56">
        <v>70702</v>
      </c>
      <c r="F11" s="178">
        <f>Table2[[#This Row],[Total Sales]]*0.1</f>
        <v>7070.2000000000007</v>
      </c>
    </row>
    <row r="12" spans="2:6">
      <c r="B12" s="177" t="s">
        <v>4485</v>
      </c>
      <c r="C12" s="55" t="s">
        <v>4483</v>
      </c>
      <c r="D12" s="55">
        <v>279</v>
      </c>
      <c r="E12" s="56">
        <v>77738</v>
      </c>
      <c r="F12" s="178">
        <f>Table2[[#This Row],[Total Sales]]*0.1</f>
        <v>7773.8</v>
      </c>
    </row>
    <row r="13" spans="2:6">
      <c r="B13" s="179" t="s">
        <v>121</v>
      </c>
      <c r="C13" s="180" t="s">
        <v>2343</v>
      </c>
      <c r="D13" s="180">
        <v>261</v>
      </c>
      <c r="E13" s="181">
        <v>69496</v>
      </c>
      <c r="F13" s="182">
        <f>Table2[[#This Row],[Total Sales]]*0.1</f>
        <v>6949.6</v>
      </c>
    </row>
    <row r="14" spans="2:6">
      <c r="B14" s="186" t="s">
        <v>6301</v>
      </c>
      <c r="C14" s="187" t="s">
        <v>4479</v>
      </c>
      <c r="D14" s="187">
        <v>555</v>
      </c>
      <c r="E14" s="181">
        <v>56789</v>
      </c>
      <c r="F14" s="182">
        <f>Table2[[#This Row],[Total Sales]]*0.1</f>
        <v>5678.9000000000005</v>
      </c>
    </row>
  </sheetData>
  <mergeCells count="1"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tabColor rgb="FF7030A0"/>
  </sheetPr>
  <dimension ref="A1:N1255"/>
  <sheetViews>
    <sheetView zoomScaleNormal="100" workbookViewId="0">
      <selection activeCell="O18" sqref="O18"/>
    </sheetView>
  </sheetViews>
  <sheetFormatPr defaultRowHeight="12.75"/>
  <cols>
    <col min="1" max="1" width="13.7109375" style="39" bestFit="1" customWidth="1"/>
    <col min="2" max="2" width="18.5703125" style="36" bestFit="1" customWidth="1"/>
    <col min="3" max="3" width="22.140625" style="36" bestFit="1" customWidth="1"/>
    <col min="4" max="4" width="18.5703125" style="36" bestFit="1" customWidth="1"/>
    <col min="5" max="5" width="8" style="36" bestFit="1" customWidth="1"/>
    <col min="6" max="6" width="10.7109375" style="52" bestFit="1" customWidth="1"/>
    <col min="7" max="7" width="14.42578125" style="36" bestFit="1" customWidth="1"/>
    <col min="8" max="8" width="16" style="38" customWidth="1"/>
    <col min="9" max="9" width="13.28515625" style="38" customWidth="1"/>
    <col min="10" max="10" width="11.7109375" style="38" customWidth="1"/>
    <col min="11" max="11" width="16.140625" style="37" customWidth="1"/>
    <col min="12" max="12" width="17" style="36" customWidth="1"/>
    <col min="13" max="13" width="11" style="36" customWidth="1"/>
    <col min="14" max="14" width="18.5703125" style="36" bestFit="1" customWidth="1"/>
    <col min="15" max="15" width="29.42578125" style="36" customWidth="1"/>
    <col min="16" max="20" width="11.140625" style="36" customWidth="1"/>
    <col min="21" max="110" width="12.140625" style="36" customWidth="1"/>
    <col min="111" max="1010" width="13.140625" style="36" customWidth="1"/>
    <col min="1011" max="10010" width="14.140625" style="36" customWidth="1"/>
    <col min="10011" max="16384" width="15.140625" style="36" customWidth="1"/>
  </cols>
  <sheetData>
    <row r="1" spans="1:14" s="45" customFormat="1">
      <c r="A1" s="45" t="s">
        <v>4465</v>
      </c>
      <c r="B1" s="45" t="s">
        <v>4464</v>
      </c>
      <c r="C1" s="45" t="s">
        <v>4463</v>
      </c>
      <c r="D1" s="45" t="s">
        <v>4462</v>
      </c>
      <c r="E1" s="45" t="s">
        <v>4461</v>
      </c>
      <c r="F1" s="49" t="s">
        <v>4460</v>
      </c>
      <c r="G1" s="45" t="s">
        <v>4459</v>
      </c>
      <c r="H1" s="47" t="s">
        <v>4458</v>
      </c>
      <c r="I1" s="47" t="s">
        <v>4457</v>
      </c>
      <c r="J1" s="47" t="s">
        <v>4456</v>
      </c>
      <c r="K1" s="46" t="s">
        <v>4455</v>
      </c>
    </row>
    <row r="2" spans="1:14" ht="15">
      <c r="A2" s="39" t="s">
        <v>435</v>
      </c>
      <c r="B2" s="39" t="s">
        <v>4454</v>
      </c>
      <c r="C2" s="39" t="s">
        <v>4453</v>
      </c>
      <c r="D2" s="39" t="s">
        <v>4452</v>
      </c>
      <c r="E2" s="39" t="s">
        <v>4451</v>
      </c>
      <c r="F2" s="50">
        <v>35209</v>
      </c>
      <c r="G2" s="39" t="s">
        <v>4450</v>
      </c>
      <c r="H2" s="41"/>
      <c r="I2" s="41"/>
      <c r="J2" s="41"/>
      <c r="K2" s="40"/>
      <c r="L2" s="44"/>
      <c r="N2" s="163"/>
    </row>
    <row r="3" spans="1:14">
      <c r="A3" s="39" t="s">
        <v>519</v>
      </c>
      <c r="B3" s="39" t="s">
        <v>4449</v>
      </c>
      <c r="C3" s="39" t="s">
        <v>4448</v>
      </c>
      <c r="D3" s="39" t="s">
        <v>4447</v>
      </c>
      <c r="E3" s="39" t="s">
        <v>4444</v>
      </c>
      <c r="F3" s="50">
        <v>72212</v>
      </c>
      <c r="G3" s="39" t="s">
        <v>4446</v>
      </c>
      <c r="H3" s="41">
        <v>1100</v>
      </c>
      <c r="I3" s="41">
        <v>495</v>
      </c>
      <c r="J3" s="41"/>
      <c r="K3" s="40">
        <f ca="1">TODAY()-49</f>
        <v>43945</v>
      </c>
      <c r="L3" s="44"/>
    </row>
    <row r="4" spans="1:14">
      <c r="A4" s="39" t="s">
        <v>17</v>
      </c>
      <c r="B4" s="39" t="s">
        <v>480</v>
      </c>
      <c r="C4" s="39" t="s">
        <v>4445</v>
      </c>
      <c r="D4" s="39" t="s">
        <v>1470</v>
      </c>
      <c r="E4" s="39" t="s">
        <v>4444</v>
      </c>
      <c r="F4" s="50">
        <v>72702</v>
      </c>
      <c r="G4" s="39" t="s">
        <v>4443</v>
      </c>
      <c r="H4" s="41">
        <v>1100</v>
      </c>
      <c r="I4" s="41"/>
      <c r="J4" s="41"/>
      <c r="K4" s="40">
        <f ca="1">TODAY()-62</f>
        <v>43932</v>
      </c>
      <c r="L4" s="44"/>
    </row>
    <row r="5" spans="1:14">
      <c r="A5" s="39" t="s">
        <v>471</v>
      </c>
      <c r="B5" s="39" t="s">
        <v>4442</v>
      </c>
      <c r="C5" s="39" t="s">
        <v>4441</v>
      </c>
      <c r="D5" s="39" t="s">
        <v>4440</v>
      </c>
      <c r="E5" s="39" t="s">
        <v>4423</v>
      </c>
      <c r="F5" s="50">
        <v>85719</v>
      </c>
      <c r="G5" s="39" t="s">
        <v>4439</v>
      </c>
      <c r="H5" s="41">
        <v>1100</v>
      </c>
      <c r="I5" s="41"/>
      <c r="J5" s="41"/>
      <c r="K5" s="40">
        <f ca="1">TODAY()-20</f>
        <v>43974</v>
      </c>
      <c r="L5" s="44"/>
    </row>
    <row r="6" spans="1:14">
      <c r="A6" s="39" t="s">
        <v>4438</v>
      </c>
      <c r="B6" s="39" t="s">
        <v>535</v>
      </c>
      <c r="C6" s="39" t="s">
        <v>4437</v>
      </c>
      <c r="D6" s="39" t="s">
        <v>4436</v>
      </c>
      <c r="E6" s="39" t="s">
        <v>4423</v>
      </c>
      <c r="F6" s="50">
        <v>85282</v>
      </c>
      <c r="G6" s="39" t="s">
        <v>4435</v>
      </c>
      <c r="H6" s="41"/>
      <c r="I6" s="41"/>
      <c r="J6" s="41"/>
      <c r="K6" s="40"/>
      <c r="L6" s="44"/>
    </row>
    <row r="7" spans="1:14">
      <c r="A7" s="39" t="s">
        <v>863</v>
      </c>
      <c r="B7" s="39" t="s">
        <v>530</v>
      </c>
      <c r="C7" s="39" t="s">
        <v>4434</v>
      </c>
      <c r="D7" s="39" t="s">
        <v>4433</v>
      </c>
      <c r="E7" s="39" t="s">
        <v>4423</v>
      </c>
      <c r="F7" s="50">
        <v>85603</v>
      </c>
      <c r="G7" s="39" t="s">
        <v>4432</v>
      </c>
      <c r="H7" s="41"/>
      <c r="I7" s="41"/>
      <c r="J7" s="41"/>
      <c r="K7" s="40"/>
      <c r="L7" s="44"/>
    </row>
    <row r="8" spans="1:14">
      <c r="A8" s="39" t="s">
        <v>515</v>
      </c>
      <c r="B8" s="39" t="s">
        <v>4431</v>
      </c>
      <c r="C8" s="39" t="s">
        <v>4430</v>
      </c>
      <c r="D8" s="39" t="s">
        <v>4429</v>
      </c>
      <c r="E8" s="39" t="s">
        <v>4423</v>
      </c>
      <c r="F8" s="50">
        <v>85202</v>
      </c>
      <c r="G8" s="39" t="s">
        <v>4428</v>
      </c>
      <c r="H8" s="41"/>
      <c r="I8" s="41"/>
      <c r="J8" s="41"/>
      <c r="K8" s="40"/>
      <c r="L8" s="44"/>
    </row>
    <row r="9" spans="1:14">
      <c r="A9" s="39" t="s">
        <v>994</v>
      </c>
      <c r="B9" s="39" t="s">
        <v>1492</v>
      </c>
      <c r="C9" s="39" t="s">
        <v>4427</v>
      </c>
      <c r="D9" s="39" t="s">
        <v>4426</v>
      </c>
      <c r="E9" s="39" t="s">
        <v>4423</v>
      </c>
      <c r="F9" s="50">
        <v>86504</v>
      </c>
      <c r="G9" s="39"/>
      <c r="H9" s="41"/>
      <c r="I9" s="41"/>
      <c r="J9" s="41"/>
      <c r="K9" s="40"/>
      <c r="L9" s="44"/>
    </row>
    <row r="10" spans="1:14">
      <c r="A10" s="39" t="s">
        <v>1628</v>
      </c>
      <c r="B10" s="39" t="s">
        <v>459</v>
      </c>
      <c r="C10" s="39" t="s">
        <v>4425</v>
      </c>
      <c r="D10" s="39" t="s">
        <v>4424</v>
      </c>
      <c r="E10" s="39" t="s">
        <v>4423</v>
      </c>
      <c r="F10" s="50">
        <v>85253</v>
      </c>
      <c r="G10" s="39" t="s">
        <v>4422</v>
      </c>
      <c r="H10" s="41"/>
      <c r="I10" s="41"/>
      <c r="J10" s="41"/>
      <c r="K10" s="40"/>
      <c r="L10" s="44"/>
    </row>
    <row r="11" spans="1:14">
      <c r="A11" s="39" t="s">
        <v>201</v>
      </c>
      <c r="B11" s="39" t="s">
        <v>4421</v>
      </c>
      <c r="C11" s="39" t="s">
        <v>4420</v>
      </c>
      <c r="D11" s="39" t="s">
        <v>4419</v>
      </c>
      <c r="E11" s="39" t="s">
        <v>4156</v>
      </c>
      <c r="F11" s="50">
        <v>95670</v>
      </c>
      <c r="G11" s="39" t="s">
        <v>4418</v>
      </c>
      <c r="H11" s="41">
        <v>1100</v>
      </c>
      <c r="I11" s="41"/>
      <c r="J11" s="41">
        <v>795</v>
      </c>
      <c r="K11" s="40">
        <f ca="1">TODAY()-55</f>
        <v>43939</v>
      </c>
      <c r="L11" s="44"/>
    </row>
    <row r="12" spans="1:14">
      <c r="A12" s="39" t="s">
        <v>53</v>
      </c>
      <c r="B12" s="39" t="s">
        <v>4417</v>
      </c>
      <c r="C12" s="39" t="s">
        <v>4416</v>
      </c>
      <c r="D12" s="39" t="s">
        <v>2446</v>
      </c>
      <c r="E12" s="39" t="s">
        <v>4156</v>
      </c>
      <c r="F12" s="50">
        <v>94550</v>
      </c>
      <c r="G12" s="39" t="s">
        <v>4415</v>
      </c>
      <c r="H12" s="41"/>
      <c r="I12" s="41"/>
      <c r="J12" s="41">
        <v>795</v>
      </c>
      <c r="K12" s="40"/>
      <c r="L12" s="44"/>
    </row>
    <row r="13" spans="1:14">
      <c r="A13" s="39" t="s">
        <v>116</v>
      </c>
      <c r="B13" s="39" t="s">
        <v>4414</v>
      </c>
      <c r="C13" s="39" t="s">
        <v>4413</v>
      </c>
      <c r="D13" s="39" t="s">
        <v>4412</v>
      </c>
      <c r="E13" s="39" t="s">
        <v>4156</v>
      </c>
      <c r="F13" s="50">
        <v>93940</v>
      </c>
      <c r="G13" s="39" t="s">
        <v>4411</v>
      </c>
      <c r="H13" s="41"/>
      <c r="I13" s="41"/>
      <c r="J13" s="41">
        <v>795</v>
      </c>
      <c r="K13" s="40"/>
      <c r="L13" s="44"/>
    </row>
    <row r="14" spans="1:14">
      <c r="A14" s="39" t="s">
        <v>2535</v>
      </c>
      <c r="B14" s="39" t="s">
        <v>362</v>
      </c>
      <c r="C14" s="39" t="s">
        <v>4410</v>
      </c>
      <c r="D14" s="39" t="s">
        <v>4409</v>
      </c>
      <c r="E14" s="39" t="s">
        <v>4156</v>
      </c>
      <c r="F14" s="50">
        <v>94945</v>
      </c>
      <c r="G14" s="39" t="s">
        <v>4408</v>
      </c>
      <c r="H14" s="41">
        <v>1100</v>
      </c>
      <c r="I14" s="41">
        <v>495</v>
      </c>
      <c r="J14" s="41"/>
      <c r="K14" s="40">
        <f ca="1">TODAY()-55</f>
        <v>43939</v>
      </c>
    </row>
    <row r="15" spans="1:14">
      <c r="A15" s="39" t="s">
        <v>69</v>
      </c>
      <c r="B15" s="39" t="s">
        <v>1157</v>
      </c>
      <c r="C15" s="39" t="s">
        <v>4407</v>
      </c>
      <c r="D15" s="39" t="s">
        <v>4406</v>
      </c>
      <c r="E15" s="39" t="s">
        <v>4156</v>
      </c>
      <c r="F15" s="50">
        <v>91301</v>
      </c>
      <c r="G15" s="39" t="s">
        <v>4405</v>
      </c>
      <c r="H15" s="41">
        <v>1100</v>
      </c>
      <c r="I15" s="41">
        <v>495</v>
      </c>
      <c r="J15" s="41"/>
      <c r="K15" s="40">
        <f ca="1">TODAY()-37</f>
        <v>43957</v>
      </c>
    </row>
    <row r="16" spans="1:14">
      <c r="A16" s="39" t="s">
        <v>2124</v>
      </c>
      <c r="B16" s="39" t="s">
        <v>4404</v>
      </c>
      <c r="C16" s="39" t="s">
        <v>4403</v>
      </c>
      <c r="D16" s="39" t="s">
        <v>502</v>
      </c>
      <c r="E16" s="39" t="s">
        <v>4156</v>
      </c>
      <c r="F16" s="50">
        <v>92606</v>
      </c>
      <c r="G16" s="39" t="s">
        <v>4402</v>
      </c>
      <c r="H16" s="41">
        <v>1100</v>
      </c>
      <c r="I16" s="41">
        <v>495</v>
      </c>
      <c r="J16" s="41"/>
      <c r="K16" s="40">
        <f ca="1">TODAY()-16</f>
        <v>43978</v>
      </c>
    </row>
    <row r="17" spans="1:11">
      <c r="A17" s="39" t="s">
        <v>688</v>
      </c>
      <c r="B17" s="39" t="s">
        <v>1680</v>
      </c>
      <c r="C17" s="39" t="s">
        <v>4401</v>
      </c>
      <c r="D17" s="39" t="s">
        <v>4400</v>
      </c>
      <c r="E17" s="39" t="s">
        <v>4156</v>
      </c>
      <c r="F17" s="50">
        <v>91030</v>
      </c>
      <c r="G17" s="39" t="s">
        <v>4399</v>
      </c>
      <c r="H17" s="41">
        <v>1100</v>
      </c>
      <c r="I17" s="41"/>
      <c r="J17" s="41"/>
      <c r="K17" s="40">
        <f ca="1">TODAY()-62</f>
        <v>43932</v>
      </c>
    </row>
    <row r="18" spans="1:11">
      <c r="A18" s="39" t="s">
        <v>4398</v>
      </c>
      <c r="B18" s="39" t="s">
        <v>1550</v>
      </c>
      <c r="C18" s="39" t="s">
        <v>4397</v>
      </c>
      <c r="D18" s="39" t="s">
        <v>4251</v>
      </c>
      <c r="E18" s="39" t="s">
        <v>4156</v>
      </c>
      <c r="F18" s="50">
        <v>91105</v>
      </c>
      <c r="G18" s="39" t="s">
        <v>4396</v>
      </c>
      <c r="H18" s="41">
        <v>1100</v>
      </c>
      <c r="I18" s="41"/>
      <c r="J18" s="41"/>
      <c r="K18" s="40">
        <f ca="1">TODAY()-56</f>
        <v>43938</v>
      </c>
    </row>
    <row r="19" spans="1:11">
      <c r="A19" s="39" t="s">
        <v>318</v>
      </c>
      <c r="B19" s="39" t="s">
        <v>4395</v>
      </c>
      <c r="C19" s="39" t="s">
        <v>4394</v>
      </c>
      <c r="D19" s="39" t="s">
        <v>4393</v>
      </c>
      <c r="E19" s="39" t="s">
        <v>4156</v>
      </c>
      <c r="F19" s="50">
        <v>91601</v>
      </c>
      <c r="G19" s="39" t="s">
        <v>4392</v>
      </c>
      <c r="H19" s="41">
        <v>1100</v>
      </c>
      <c r="I19" s="41"/>
      <c r="J19" s="41"/>
      <c r="K19" s="40">
        <f ca="1">TODAY()-46</f>
        <v>43948</v>
      </c>
    </row>
    <row r="20" spans="1:11">
      <c r="A20" s="39" t="s">
        <v>160</v>
      </c>
      <c r="B20" s="39" t="s">
        <v>4391</v>
      </c>
      <c r="C20" s="39" t="s">
        <v>4390</v>
      </c>
      <c r="D20" s="39" t="s">
        <v>4389</v>
      </c>
      <c r="E20" s="39" t="s">
        <v>4156</v>
      </c>
      <c r="F20" s="50">
        <v>95370</v>
      </c>
      <c r="G20" s="39"/>
      <c r="H20" s="41">
        <v>1100</v>
      </c>
      <c r="I20" s="41"/>
      <c r="J20" s="41"/>
      <c r="K20" s="40">
        <f ca="1">TODAY()-41</f>
        <v>43953</v>
      </c>
    </row>
    <row r="21" spans="1:11">
      <c r="A21" s="39" t="s">
        <v>4388</v>
      </c>
      <c r="B21" s="39" t="s">
        <v>1286</v>
      </c>
      <c r="C21" s="39" t="s">
        <v>4387</v>
      </c>
      <c r="D21" s="39" t="s">
        <v>4386</v>
      </c>
      <c r="E21" s="39" t="s">
        <v>4156</v>
      </c>
      <c r="F21" s="50">
        <v>95432</v>
      </c>
      <c r="G21" s="39" t="s">
        <v>4385</v>
      </c>
      <c r="H21" s="41">
        <v>1100</v>
      </c>
      <c r="I21" s="41"/>
      <c r="J21" s="41"/>
      <c r="K21" s="40">
        <f ca="1">TODAY()-36</f>
        <v>43958</v>
      </c>
    </row>
    <row r="22" spans="1:11">
      <c r="A22" s="39" t="s">
        <v>4384</v>
      </c>
      <c r="B22" s="39" t="s">
        <v>1579</v>
      </c>
      <c r="C22" s="39" t="s">
        <v>4383</v>
      </c>
      <c r="D22" s="39" t="s">
        <v>4382</v>
      </c>
      <c r="E22" s="39" t="s">
        <v>4156</v>
      </c>
      <c r="F22" s="50">
        <v>95014</v>
      </c>
      <c r="G22" s="39" t="s">
        <v>4381</v>
      </c>
      <c r="H22" s="41">
        <v>1100</v>
      </c>
      <c r="I22" s="41"/>
      <c r="J22" s="41"/>
      <c r="K22" s="40">
        <f ca="1">TODAY()-31</f>
        <v>43963</v>
      </c>
    </row>
    <row r="23" spans="1:11">
      <c r="A23" s="39" t="s">
        <v>4380</v>
      </c>
      <c r="B23" s="39" t="s">
        <v>125</v>
      </c>
      <c r="C23" s="39" t="s">
        <v>4379</v>
      </c>
      <c r="D23" s="39" t="s">
        <v>4198</v>
      </c>
      <c r="E23" s="39" t="s">
        <v>4156</v>
      </c>
      <c r="F23" s="50">
        <v>94112</v>
      </c>
      <c r="G23" s="39" t="s">
        <v>4378</v>
      </c>
      <c r="H23" s="41">
        <v>1100</v>
      </c>
      <c r="I23" s="41"/>
      <c r="J23" s="41"/>
      <c r="K23" s="40">
        <f ca="1">TODAY()-28</f>
        <v>43966</v>
      </c>
    </row>
    <row r="24" spans="1:11">
      <c r="A24" s="39" t="s">
        <v>121</v>
      </c>
      <c r="B24" s="39" t="s">
        <v>4377</v>
      </c>
      <c r="C24" s="39" t="s">
        <v>4376</v>
      </c>
      <c r="D24" s="39" t="s">
        <v>4161</v>
      </c>
      <c r="E24" s="39" t="s">
        <v>4156</v>
      </c>
      <c r="F24" s="50">
        <v>93109</v>
      </c>
      <c r="G24" s="39" t="s">
        <v>4375</v>
      </c>
      <c r="H24" s="41"/>
      <c r="I24" s="41"/>
      <c r="J24" s="41"/>
      <c r="K24" s="40"/>
    </row>
    <row r="25" spans="1:11">
      <c r="A25" s="39" t="s">
        <v>455</v>
      </c>
      <c r="B25" s="39" t="s">
        <v>391</v>
      </c>
      <c r="C25" s="39" t="s">
        <v>4374</v>
      </c>
      <c r="D25" s="39" t="s">
        <v>4373</v>
      </c>
      <c r="E25" s="39" t="s">
        <v>4156</v>
      </c>
      <c r="F25" s="50">
        <v>94954</v>
      </c>
      <c r="G25" s="39" t="s">
        <v>4372</v>
      </c>
      <c r="H25" s="41"/>
      <c r="I25" s="41"/>
      <c r="J25" s="41"/>
      <c r="K25" s="40"/>
    </row>
    <row r="26" spans="1:11">
      <c r="A26" s="39" t="s">
        <v>1383</v>
      </c>
      <c r="B26" s="39" t="s">
        <v>3367</v>
      </c>
      <c r="C26" s="39" t="s">
        <v>4371</v>
      </c>
      <c r="D26" s="39" t="s">
        <v>4370</v>
      </c>
      <c r="E26" s="39" t="s">
        <v>4156</v>
      </c>
      <c r="F26" s="50">
        <v>95020</v>
      </c>
      <c r="G26" s="39" t="s">
        <v>4369</v>
      </c>
      <c r="H26" s="41"/>
      <c r="I26" s="41"/>
      <c r="J26" s="41"/>
      <c r="K26" s="40"/>
    </row>
    <row r="27" spans="1:11">
      <c r="A27" s="39" t="s">
        <v>4368</v>
      </c>
      <c r="B27" s="39" t="s">
        <v>387</v>
      </c>
      <c r="C27" s="39" t="s">
        <v>4367</v>
      </c>
      <c r="D27" s="39" t="s">
        <v>4366</v>
      </c>
      <c r="E27" s="39" t="s">
        <v>4156</v>
      </c>
      <c r="F27" s="50">
        <v>93552</v>
      </c>
      <c r="G27" s="39" t="s">
        <v>4365</v>
      </c>
      <c r="H27" s="41"/>
      <c r="I27" s="41"/>
      <c r="J27" s="41"/>
      <c r="K27" s="40"/>
    </row>
    <row r="28" spans="1:11">
      <c r="A28" s="39" t="s">
        <v>116</v>
      </c>
      <c r="B28" s="39" t="s">
        <v>4364</v>
      </c>
      <c r="C28" s="39" t="s">
        <v>1029</v>
      </c>
      <c r="D28" s="39" t="s">
        <v>4363</v>
      </c>
      <c r="E28" s="39" t="s">
        <v>4156</v>
      </c>
      <c r="F28" s="50">
        <v>95446</v>
      </c>
      <c r="G28" s="39" t="s">
        <v>4362</v>
      </c>
      <c r="H28" s="41"/>
      <c r="I28" s="41"/>
      <c r="J28" s="41"/>
      <c r="K28" s="40"/>
    </row>
    <row r="29" spans="1:11">
      <c r="A29" s="39" t="s">
        <v>4361</v>
      </c>
      <c r="B29" s="39" t="s">
        <v>1654</v>
      </c>
      <c r="C29" s="39" t="s">
        <v>4360</v>
      </c>
      <c r="D29" s="39" t="s">
        <v>4359</v>
      </c>
      <c r="E29" s="39" t="s">
        <v>4156</v>
      </c>
      <c r="F29" s="50">
        <v>96008</v>
      </c>
      <c r="G29" s="39" t="s">
        <v>4358</v>
      </c>
      <c r="H29" s="41"/>
      <c r="I29" s="41"/>
      <c r="J29" s="41"/>
      <c r="K29" s="40"/>
    </row>
    <row r="30" spans="1:11">
      <c r="A30" s="39" t="s">
        <v>1521</v>
      </c>
      <c r="B30" s="39" t="s">
        <v>220</v>
      </c>
      <c r="C30" s="39" t="s">
        <v>4357</v>
      </c>
      <c r="D30" s="39" t="s">
        <v>4356</v>
      </c>
      <c r="E30" s="39" t="s">
        <v>4156</v>
      </c>
      <c r="F30" s="50">
        <v>95472</v>
      </c>
      <c r="G30" s="39" t="s">
        <v>4355</v>
      </c>
      <c r="H30" s="41"/>
      <c r="I30" s="41"/>
      <c r="J30" s="41"/>
      <c r="K30" s="40"/>
    </row>
    <row r="31" spans="1:11">
      <c r="A31" s="39" t="s">
        <v>4354</v>
      </c>
      <c r="B31" s="39" t="s">
        <v>215</v>
      </c>
      <c r="C31" s="39" t="s">
        <v>4353</v>
      </c>
      <c r="D31" s="39" t="s">
        <v>4352</v>
      </c>
      <c r="E31" s="39" t="s">
        <v>4156</v>
      </c>
      <c r="F31" s="50">
        <v>92887</v>
      </c>
      <c r="G31" s="39" t="s">
        <v>4351</v>
      </c>
      <c r="H31" s="41"/>
      <c r="I31" s="41"/>
      <c r="J31" s="41"/>
      <c r="K31" s="40"/>
    </row>
    <row r="32" spans="1:11">
      <c r="A32" s="39" t="s">
        <v>508</v>
      </c>
      <c r="B32" s="39" t="s">
        <v>4350</v>
      </c>
      <c r="C32" s="39" t="s">
        <v>4349</v>
      </c>
      <c r="D32" s="39" t="s">
        <v>256</v>
      </c>
      <c r="E32" s="39" t="s">
        <v>4156</v>
      </c>
      <c r="F32" s="50">
        <v>94526</v>
      </c>
      <c r="G32" s="39" t="s">
        <v>4348</v>
      </c>
      <c r="H32" s="41"/>
      <c r="I32" s="41"/>
      <c r="J32" s="41"/>
      <c r="K32" s="40"/>
    </row>
    <row r="33" spans="1:11">
      <c r="A33" s="39" t="s">
        <v>182</v>
      </c>
      <c r="B33" s="39" t="s">
        <v>4347</v>
      </c>
      <c r="C33" s="39" t="s">
        <v>4346</v>
      </c>
      <c r="D33" s="39" t="s">
        <v>4198</v>
      </c>
      <c r="E33" s="39" t="s">
        <v>4156</v>
      </c>
      <c r="F33" s="50">
        <v>94121</v>
      </c>
      <c r="G33" s="39" t="s">
        <v>4345</v>
      </c>
      <c r="H33" s="41"/>
      <c r="I33" s="41"/>
      <c r="J33" s="41"/>
      <c r="K33" s="40"/>
    </row>
    <row r="34" spans="1:11">
      <c r="A34" s="39" t="s">
        <v>4344</v>
      </c>
      <c r="B34" s="39" t="s">
        <v>367</v>
      </c>
      <c r="C34" s="39" t="s">
        <v>4343</v>
      </c>
      <c r="D34" s="39" t="s">
        <v>4342</v>
      </c>
      <c r="E34" s="39" t="s">
        <v>4156</v>
      </c>
      <c r="F34" s="50">
        <v>90275</v>
      </c>
      <c r="G34" s="39" t="s">
        <v>4341</v>
      </c>
      <c r="H34" s="41"/>
      <c r="I34" s="41"/>
      <c r="J34" s="41"/>
      <c r="K34" s="40"/>
    </row>
    <row r="35" spans="1:11">
      <c r="A35" s="39" t="s">
        <v>4340</v>
      </c>
      <c r="B35" s="39" t="s">
        <v>1595</v>
      </c>
      <c r="C35" s="39" t="s">
        <v>4339</v>
      </c>
      <c r="D35" s="39" t="s">
        <v>4338</v>
      </c>
      <c r="E35" s="39" t="s">
        <v>4156</v>
      </c>
      <c r="F35" s="50">
        <v>91506</v>
      </c>
      <c r="G35" s="39" t="s">
        <v>4337</v>
      </c>
      <c r="H35" s="41"/>
      <c r="I35" s="41"/>
      <c r="J35" s="41"/>
      <c r="K35" s="40"/>
    </row>
    <row r="36" spans="1:11">
      <c r="A36" s="39" t="s">
        <v>1429</v>
      </c>
      <c r="B36" s="39" t="s">
        <v>4336</v>
      </c>
      <c r="C36" s="39" t="s">
        <v>4335</v>
      </c>
      <c r="D36" s="39" t="s">
        <v>502</v>
      </c>
      <c r="E36" s="39" t="s">
        <v>4156</v>
      </c>
      <c r="F36" s="50">
        <v>92614</v>
      </c>
      <c r="G36" s="39" t="s">
        <v>4334</v>
      </c>
      <c r="H36" s="41"/>
      <c r="I36" s="41"/>
      <c r="J36" s="41"/>
      <c r="K36" s="40"/>
    </row>
    <row r="37" spans="1:11">
      <c r="A37" s="39" t="s">
        <v>177</v>
      </c>
      <c r="B37" s="39" t="s">
        <v>4333</v>
      </c>
      <c r="C37" s="39" t="s">
        <v>4332</v>
      </c>
      <c r="D37" s="39" t="s">
        <v>4331</v>
      </c>
      <c r="E37" s="39" t="s">
        <v>4156</v>
      </c>
      <c r="F37" s="50">
        <v>94901</v>
      </c>
      <c r="G37" s="39" t="s">
        <v>4330</v>
      </c>
      <c r="H37" s="41"/>
      <c r="I37" s="41"/>
      <c r="J37" s="41"/>
      <c r="K37" s="40"/>
    </row>
    <row r="38" spans="1:11">
      <c r="A38" s="39" t="s">
        <v>675</v>
      </c>
      <c r="B38" s="39" t="s">
        <v>4329</v>
      </c>
      <c r="C38" s="39" t="s">
        <v>4328</v>
      </c>
      <c r="D38" s="39" t="s">
        <v>4188</v>
      </c>
      <c r="E38" s="39" t="s">
        <v>4156</v>
      </c>
      <c r="F38" s="50">
        <v>94611</v>
      </c>
      <c r="G38" s="39" t="s">
        <v>4327</v>
      </c>
      <c r="H38" s="41"/>
      <c r="I38" s="41"/>
      <c r="J38" s="41"/>
      <c r="K38" s="40"/>
    </row>
    <row r="39" spans="1:11">
      <c r="A39" s="39" t="s">
        <v>4326</v>
      </c>
      <c r="B39" s="39" t="s">
        <v>344</v>
      </c>
      <c r="C39" s="39" t="s">
        <v>4325</v>
      </c>
      <c r="D39" s="39" t="s">
        <v>4204</v>
      </c>
      <c r="E39" s="39" t="s">
        <v>4156</v>
      </c>
      <c r="F39" s="50">
        <v>90004</v>
      </c>
      <c r="G39" s="39" t="s">
        <v>4324</v>
      </c>
      <c r="H39" s="41"/>
      <c r="I39" s="41"/>
      <c r="J39" s="41"/>
      <c r="K39" s="40"/>
    </row>
    <row r="40" spans="1:11">
      <c r="A40" s="39" t="s">
        <v>4323</v>
      </c>
      <c r="B40" s="39" t="s">
        <v>204</v>
      </c>
      <c r="C40" s="39" t="s">
        <v>4322</v>
      </c>
      <c r="D40" s="39" t="s">
        <v>4321</v>
      </c>
      <c r="E40" s="39" t="s">
        <v>4156</v>
      </c>
      <c r="F40" s="50">
        <v>91423</v>
      </c>
      <c r="G40" s="39" t="s">
        <v>4320</v>
      </c>
      <c r="H40" s="41"/>
      <c r="I40" s="41"/>
      <c r="J40" s="41"/>
      <c r="K40" s="40"/>
    </row>
    <row r="41" spans="1:11">
      <c r="A41" s="39" t="s">
        <v>107</v>
      </c>
      <c r="B41" s="39" t="s">
        <v>340</v>
      </c>
      <c r="C41" s="39" t="s">
        <v>4319</v>
      </c>
      <c r="D41" s="39" t="s">
        <v>4318</v>
      </c>
      <c r="E41" s="39" t="s">
        <v>4156</v>
      </c>
      <c r="F41" s="50">
        <v>92869</v>
      </c>
      <c r="G41" s="39" t="s">
        <v>4317</v>
      </c>
      <c r="H41" s="41"/>
      <c r="I41" s="41"/>
      <c r="J41" s="41"/>
      <c r="K41" s="40"/>
    </row>
    <row r="42" spans="1:11">
      <c r="A42" s="39" t="s">
        <v>2194</v>
      </c>
      <c r="B42" s="39" t="s">
        <v>335</v>
      </c>
      <c r="C42" s="39" t="s">
        <v>4316</v>
      </c>
      <c r="D42" s="39" t="s">
        <v>4315</v>
      </c>
      <c r="E42" s="39" t="s">
        <v>4156</v>
      </c>
      <c r="F42" s="50">
        <v>94563</v>
      </c>
      <c r="G42" s="39" t="s">
        <v>4314</v>
      </c>
      <c r="H42" s="41"/>
      <c r="I42" s="41"/>
      <c r="J42" s="41"/>
      <c r="K42" s="40"/>
    </row>
    <row r="43" spans="1:11">
      <c r="A43" s="39" t="s">
        <v>160</v>
      </c>
      <c r="B43" s="39" t="s">
        <v>4313</v>
      </c>
      <c r="C43" s="39" t="s">
        <v>4312</v>
      </c>
      <c r="D43" s="39" t="s">
        <v>4311</v>
      </c>
      <c r="E43" s="39" t="s">
        <v>4156</v>
      </c>
      <c r="F43" s="50">
        <v>90740</v>
      </c>
      <c r="G43" s="39" t="s">
        <v>4310</v>
      </c>
      <c r="H43" s="41"/>
      <c r="I43" s="41"/>
      <c r="J43" s="41"/>
      <c r="K43" s="40"/>
    </row>
    <row r="44" spans="1:11">
      <c r="A44" s="39" t="s">
        <v>4309</v>
      </c>
      <c r="B44" s="39" t="s">
        <v>195</v>
      </c>
      <c r="C44" s="39" t="s">
        <v>4308</v>
      </c>
      <c r="D44" s="39" t="s">
        <v>4307</v>
      </c>
      <c r="E44" s="39" t="s">
        <v>4156</v>
      </c>
      <c r="F44" s="50">
        <v>92707</v>
      </c>
      <c r="G44" s="39" t="s">
        <v>4306</v>
      </c>
      <c r="H44" s="41"/>
      <c r="I44" s="41"/>
      <c r="J44" s="41"/>
      <c r="K44" s="40"/>
    </row>
    <row r="45" spans="1:11">
      <c r="A45" s="39" t="s">
        <v>489</v>
      </c>
      <c r="B45" s="39" t="s">
        <v>247</v>
      </c>
      <c r="C45" s="39" t="s">
        <v>4305</v>
      </c>
      <c r="D45" s="39" t="s">
        <v>4304</v>
      </c>
      <c r="E45" s="39" t="s">
        <v>4156</v>
      </c>
      <c r="F45" s="50">
        <v>95070</v>
      </c>
      <c r="G45" s="39"/>
      <c r="H45" s="41"/>
      <c r="I45" s="41"/>
      <c r="J45" s="41"/>
      <c r="K45" s="40"/>
    </row>
    <row r="46" spans="1:11">
      <c r="A46" s="39" t="s">
        <v>235</v>
      </c>
      <c r="B46" s="39" t="s">
        <v>4303</v>
      </c>
      <c r="C46" s="39" t="s">
        <v>4302</v>
      </c>
      <c r="D46" s="39" t="s">
        <v>4260</v>
      </c>
      <c r="E46" s="39" t="s">
        <v>4156</v>
      </c>
      <c r="F46" s="50">
        <v>93711</v>
      </c>
      <c r="G46" s="39" t="s">
        <v>4301</v>
      </c>
      <c r="H46" s="41"/>
      <c r="I46" s="41"/>
      <c r="J46" s="41"/>
      <c r="K46" s="40"/>
    </row>
    <row r="47" spans="1:11">
      <c r="A47" s="39" t="s">
        <v>2541</v>
      </c>
      <c r="B47" s="39" t="s">
        <v>1098</v>
      </c>
      <c r="C47" s="39" t="s">
        <v>4300</v>
      </c>
      <c r="D47" s="39" t="s">
        <v>4299</v>
      </c>
      <c r="E47" s="39" t="s">
        <v>4156</v>
      </c>
      <c r="F47" s="50">
        <v>92122</v>
      </c>
      <c r="G47" s="39" t="s">
        <v>4298</v>
      </c>
      <c r="H47" s="41"/>
      <c r="I47" s="41"/>
      <c r="J47" s="41"/>
      <c r="K47" s="40"/>
    </row>
    <row r="48" spans="1:11">
      <c r="A48" s="39" t="s">
        <v>4297</v>
      </c>
      <c r="B48" s="39" t="s">
        <v>171</v>
      </c>
      <c r="C48" s="39" t="s">
        <v>4296</v>
      </c>
      <c r="D48" s="39" t="s">
        <v>4198</v>
      </c>
      <c r="E48" s="39" t="s">
        <v>4156</v>
      </c>
      <c r="F48" s="50">
        <v>94133</v>
      </c>
      <c r="G48" s="39" t="s">
        <v>4295</v>
      </c>
      <c r="H48" s="41"/>
      <c r="I48" s="41"/>
      <c r="J48" s="41"/>
      <c r="K48" s="40"/>
    </row>
    <row r="49" spans="1:11">
      <c r="A49" s="39" t="s">
        <v>450</v>
      </c>
      <c r="B49" s="39" t="s">
        <v>1502</v>
      </c>
      <c r="C49" s="39" t="s">
        <v>4294</v>
      </c>
      <c r="D49" s="39" t="s">
        <v>4293</v>
      </c>
      <c r="E49" s="39" t="s">
        <v>4156</v>
      </c>
      <c r="F49" s="50">
        <v>90621</v>
      </c>
      <c r="G49" s="39" t="s">
        <v>4292</v>
      </c>
      <c r="H49" s="41"/>
      <c r="I49" s="41"/>
      <c r="J49" s="41"/>
      <c r="K49" s="40"/>
    </row>
    <row r="50" spans="1:11">
      <c r="A50" s="39" t="s">
        <v>314</v>
      </c>
      <c r="B50" s="39" t="s">
        <v>330</v>
      </c>
      <c r="C50" s="39" t="s">
        <v>4291</v>
      </c>
      <c r="D50" s="39" t="s">
        <v>4290</v>
      </c>
      <c r="E50" s="39" t="s">
        <v>4156</v>
      </c>
      <c r="F50" s="50">
        <v>91202</v>
      </c>
      <c r="G50" s="39" t="s">
        <v>4289</v>
      </c>
      <c r="H50" s="41"/>
      <c r="I50" s="41"/>
      <c r="J50" s="41"/>
      <c r="K50" s="40"/>
    </row>
    <row r="51" spans="1:11">
      <c r="A51" s="39" t="s">
        <v>48</v>
      </c>
      <c r="B51" s="39" t="s">
        <v>4288</v>
      </c>
      <c r="C51" s="39" t="s">
        <v>4287</v>
      </c>
      <c r="D51" s="39" t="s">
        <v>4198</v>
      </c>
      <c r="E51" s="39" t="s">
        <v>4156</v>
      </c>
      <c r="F51" s="50">
        <v>94108</v>
      </c>
      <c r="G51" s="39" t="s">
        <v>4286</v>
      </c>
      <c r="H51" s="41"/>
      <c r="I51" s="41"/>
      <c r="J51" s="41"/>
      <c r="K51" s="40"/>
    </row>
    <row r="52" spans="1:11">
      <c r="A52" s="39" t="s">
        <v>583</v>
      </c>
      <c r="B52" s="39" t="s">
        <v>502</v>
      </c>
      <c r="C52" s="39" t="s">
        <v>4285</v>
      </c>
      <c r="D52" s="39" t="s">
        <v>4284</v>
      </c>
      <c r="E52" s="39" t="s">
        <v>4156</v>
      </c>
      <c r="F52" s="50">
        <v>91010</v>
      </c>
      <c r="G52" s="39" t="s">
        <v>4283</v>
      </c>
      <c r="H52" s="41"/>
      <c r="I52" s="41"/>
      <c r="J52" s="41"/>
      <c r="K52" s="40"/>
    </row>
    <row r="53" spans="1:11">
      <c r="A53" s="39" t="s">
        <v>450</v>
      </c>
      <c r="B53" s="39" t="s">
        <v>488</v>
      </c>
      <c r="C53" s="39" t="s">
        <v>4282</v>
      </c>
      <c r="D53" s="39" t="s">
        <v>4281</v>
      </c>
      <c r="E53" s="39" t="s">
        <v>4156</v>
      </c>
      <c r="F53" s="50">
        <v>92024</v>
      </c>
      <c r="G53" s="39" t="s">
        <v>4280</v>
      </c>
      <c r="H53" s="41"/>
      <c r="I53" s="41"/>
      <c r="J53" s="41"/>
      <c r="K53" s="40"/>
    </row>
    <row r="54" spans="1:11">
      <c r="A54" s="39" t="s">
        <v>613</v>
      </c>
      <c r="B54" s="39" t="s">
        <v>4279</v>
      </c>
      <c r="C54" s="39" t="s">
        <v>4278</v>
      </c>
      <c r="D54" s="39" t="s">
        <v>4277</v>
      </c>
      <c r="E54" s="39" t="s">
        <v>4156</v>
      </c>
      <c r="F54" s="50">
        <v>91786</v>
      </c>
      <c r="G54" s="39"/>
      <c r="H54" s="41"/>
      <c r="I54" s="41"/>
      <c r="J54" s="41"/>
      <c r="K54" s="40"/>
    </row>
    <row r="55" spans="1:11">
      <c r="A55" s="39" t="s">
        <v>363</v>
      </c>
      <c r="B55" s="39" t="s">
        <v>4276</v>
      </c>
      <c r="C55" s="39" t="s">
        <v>4275</v>
      </c>
      <c r="D55" s="39" t="s">
        <v>3527</v>
      </c>
      <c r="E55" s="39" t="s">
        <v>4156</v>
      </c>
      <c r="F55" s="50">
        <v>94549</v>
      </c>
      <c r="G55" s="39" t="s">
        <v>4274</v>
      </c>
      <c r="H55" s="41"/>
      <c r="I55" s="41"/>
      <c r="J55" s="41"/>
      <c r="K55" s="40"/>
    </row>
    <row r="56" spans="1:11">
      <c r="A56" s="39" t="s">
        <v>155</v>
      </c>
      <c r="B56" s="39" t="s">
        <v>4273</v>
      </c>
      <c r="C56" s="39" t="s">
        <v>4272</v>
      </c>
      <c r="D56" s="39" t="s">
        <v>4271</v>
      </c>
      <c r="E56" s="39" t="s">
        <v>4156</v>
      </c>
      <c r="F56" s="50">
        <v>91360</v>
      </c>
      <c r="G56" s="39" t="s">
        <v>4270</v>
      </c>
      <c r="H56" s="41"/>
      <c r="I56" s="41"/>
      <c r="J56" s="41"/>
      <c r="K56" s="40"/>
    </row>
    <row r="57" spans="1:11">
      <c r="A57" s="39" t="s">
        <v>53</v>
      </c>
      <c r="B57" s="39" t="s">
        <v>154</v>
      </c>
      <c r="C57" s="39" t="s">
        <v>4269</v>
      </c>
      <c r="D57" s="39" t="s">
        <v>4268</v>
      </c>
      <c r="E57" s="39" t="s">
        <v>4156</v>
      </c>
      <c r="F57" s="50">
        <v>95401</v>
      </c>
      <c r="G57" s="39" t="s">
        <v>4267</v>
      </c>
      <c r="H57" s="41"/>
      <c r="I57" s="41"/>
      <c r="J57" s="41"/>
      <c r="K57" s="40"/>
    </row>
    <row r="58" spans="1:11">
      <c r="A58" s="39" t="s">
        <v>53</v>
      </c>
      <c r="B58" s="39" t="s">
        <v>4266</v>
      </c>
      <c r="C58" s="39" t="s">
        <v>4265</v>
      </c>
      <c r="D58" s="39" t="s">
        <v>4264</v>
      </c>
      <c r="E58" s="39" t="s">
        <v>4156</v>
      </c>
      <c r="F58" s="50">
        <v>95624</v>
      </c>
      <c r="G58" s="39" t="s">
        <v>4263</v>
      </c>
      <c r="H58" s="41"/>
      <c r="I58" s="41"/>
      <c r="J58" s="41"/>
      <c r="K58" s="40"/>
    </row>
    <row r="59" spans="1:11">
      <c r="A59" s="39" t="s">
        <v>299</v>
      </c>
      <c r="B59" s="39" t="s">
        <v>4262</v>
      </c>
      <c r="C59" s="39" t="s">
        <v>4261</v>
      </c>
      <c r="D59" s="39" t="s">
        <v>4260</v>
      </c>
      <c r="E59" s="39" t="s">
        <v>4156</v>
      </c>
      <c r="F59" s="50">
        <v>93710</v>
      </c>
      <c r="G59" s="39" t="s">
        <v>4259</v>
      </c>
      <c r="H59" s="41"/>
      <c r="I59" s="41"/>
      <c r="J59" s="41"/>
      <c r="K59" s="40"/>
    </row>
    <row r="60" spans="1:11">
      <c r="A60" s="39" t="s">
        <v>314</v>
      </c>
      <c r="B60" s="39" t="s">
        <v>465</v>
      </c>
      <c r="C60" s="39" t="s">
        <v>4258</v>
      </c>
      <c r="D60" s="39" t="s">
        <v>4219</v>
      </c>
      <c r="E60" s="39" t="s">
        <v>4156</v>
      </c>
      <c r="F60" s="50">
        <v>91711</v>
      </c>
      <c r="G60" s="39" t="s">
        <v>4257</v>
      </c>
      <c r="H60" s="41"/>
      <c r="I60" s="41"/>
      <c r="J60" s="41"/>
      <c r="K60" s="40"/>
    </row>
    <row r="61" spans="1:11">
      <c r="A61" s="39" t="s">
        <v>587</v>
      </c>
      <c r="B61" s="39" t="s">
        <v>4256</v>
      </c>
      <c r="C61" s="39" t="s">
        <v>4255</v>
      </c>
      <c r="D61" s="39" t="s">
        <v>4204</v>
      </c>
      <c r="E61" s="39" t="s">
        <v>4156</v>
      </c>
      <c r="F61" s="50">
        <v>90006</v>
      </c>
      <c r="G61" s="39" t="s">
        <v>4254</v>
      </c>
      <c r="H61" s="41"/>
      <c r="I61" s="41"/>
      <c r="J61" s="41"/>
      <c r="K61" s="40"/>
    </row>
    <row r="62" spans="1:11">
      <c r="A62" s="39" t="s">
        <v>4253</v>
      </c>
      <c r="B62" s="39" t="s">
        <v>1414</v>
      </c>
      <c r="C62" s="39" t="s">
        <v>4252</v>
      </c>
      <c r="D62" s="39" t="s">
        <v>4251</v>
      </c>
      <c r="E62" s="39" t="s">
        <v>4156</v>
      </c>
      <c r="F62" s="50">
        <v>91116</v>
      </c>
      <c r="G62" s="39" t="s">
        <v>4250</v>
      </c>
      <c r="H62" s="41"/>
      <c r="I62" s="41"/>
      <c r="J62" s="41"/>
      <c r="K62" s="40"/>
    </row>
    <row r="63" spans="1:11">
      <c r="A63" s="39" t="s">
        <v>372</v>
      </c>
      <c r="B63" s="39" t="s">
        <v>4249</v>
      </c>
      <c r="C63" s="39" t="s">
        <v>4248</v>
      </c>
      <c r="D63" s="39" t="s">
        <v>4247</v>
      </c>
      <c r="E63" s="39" t="s">
        <v>4156</v>
      </c>
      <c r="F63" s="50">
        <v>94306</v>
      </c>
      <c r="G63" s="39" t="s">
        <v>4246</v>
      </c>
      <c r="H63" s="41"/>
      <c r="I63" s="41"/>
      <c r="J63" s="41"/>
      <c r="K63" s="40"/>
    </row>
    <row r="64" spans="1:11">
      <c r="A64" s="39" t="s">
        <v>541</v>
      </c>
      <c r="B64" s="39" t="s">
        <v>4245</v>
      </c>
      <c r="C64" s="39" t="s">
        <v>4244</v>
      </c>
      <c r="D64" s="39" t="s">
        <v>4243</v>
      </c>
      <c r="E64" s="39" t="s">
        <v>4156</v>
      </c>
      <c r="F64" s="50">
        <v>95608</v>
      </c>
      <c r="G64" s="39" t="s">
        <v>4242</v>
      </c>
      <c r="H64" s="41"/>
      <c r="I64" s="41"/>
      <c r="J64" s="41"/>
      <c r="K64" s="40"/>
    </row>
    <row r="65" spans="1:11">
      <c r="A65" s="39" t="s">
        <v>422</v>
      </c>
      <c r="B65" s="39" t="s">
        <v>4241</v>
      </c>
      <c r="C65" s="39" t="s">
        <v>4240</v>
      </c>
      <c r="D65" s="39" t="s">
        <v>4239</v>
      </c>
      <c r="E65" s="39" t="s">
        <v>4156</v>
      </c>
      <c r="F65" s="50">
        <v>95973</v>
      </c>
      <c r="G65" s="39" t="s">
        <v>4238</v>
      </c>
      <c r="H65" s="41"/>
      <c r="I65" s="41"/>
      <c r="J65" s="41"/>
      <c r="K65" s="40"/>
    </row>
    <row r="66" spans="1:11">
      <c r="A66" s="39" t="s">
        <v>279</v>
      </c>
      <c r="B66" s="39" t="s">
        <v>4237</v>
      </c>
      <c r="C66" s="39" t="s">
        <v>4236</v>
      </c>
      <c r="D66" s="39" t="s">
        <v>1460</v>
      </c>
      <c r="E66" s="39" t="s">
        <v>4156</v>
      </c>
      <c r="F66" s="50">
        <v>94706</v>
      </c>
      <c r="G66" s="39" t="s">
        <v>4235</v>
      </c>
      <c r="H66" s="41"/>
      <c r="I66" s="41"/>
      <c r="J66" s="41"/>
      <c r="K66" s="40"/>
    </row>
    <row r="67" spans="1:11">
      <c r="A67" s="39" t="s">
        <v>48</v>
      </c>
      <c r="B67" s="39" t="s">
        <v>4234</v>
      </c>
      <c r="C67" s="39" t="s">
        <v>4233</v>
      </c>
      <c r="D67" s="39" t="s">
        <v>4157</v>
      </c>
      <c r="E67" s="39" t="s">
        <v>4156</v>
      </c>
      <c r="F67" s="50">
        <v>92025</v>
      </c>
      <c r="G67" s="39" t="s">
        <v>4232</v>
      </c>
      <c r="H67" s="41"/>
      <c r="I67" s="41"/>
      <c r="J67" s="41"/>
      <c r="K67" s="40"/>
    </row>
    <row r="68" spans="1:11">
      <c r="A68" s="39" t="s">
        <v>289</v>
      </c>
      <c r="B68" s="39" t="s">
        <v>4231</v>
      </c>
      <c r="C68" s="39" t="s">
        <v>4230</v>
      </c>
      <c r="D68" s="39" t="s">
        <v>4229</v>
      </c>
      <c r="E68" s="39" t="s">
        <v>4156</v>
      </c>
      <c r="F68" s="50">
        <v>90272</v>
      </c>
      <c r="G68" s="39" t="s">
        <v>4228</v>
      </c>
      <c r="H68" s="41"/>
      <c r="I68" s="41"/>
      <c r="J68" s="41"/>
      <c r="K68" s="40"/>
    </row>
    <row r="69" spans="1:11">
      <c r="A69" s="39" t="s">
        <v>235</v>
      </c>
      <c r="B69" s="39" t="s">
        <v>4227</v>
      </c>
      <c r="C69" s="39" t="s">
        <v>4226</v>
      </c>
      <c r="D69" s="39" t="s">
        <v>4198</v>
      </c>
      <c r="E69" s="39" t="s">
        <v>4156</v>
      </c>
      <c r="F69" s="50">
        <v>94115</v>
      </c>
      <c r="G69" s="39"/>
      <c r="H69" s="41"/>
      <c r="I69" s="41"/>
      <c r="J69" s="41"/>
      <c r="K69" s="40"/>
    </row>
    <row r="70" spans="1:11">
      <c r="A70" s="39" t="s">
        <v>151</v>
      </c>
      <c r="B70" s="39" t="s">
        <v>4225</v>
      </c>
      <c r="C70" s="39" t="s">
        <v>4224</v>
      </c>
      <c r="D70" s="39" t="s">
        <v>4223</v>
      </c>
      <c r="E70" s="39" t="s">
        <v>4156</v>
      </c>
      <c r="F70" s="50">
        <v>90602</v>
      </c>
      <c r="G70" s="39" t="s">
        <v>4222</v>
      </c>
      <c r="H70" s="41"/>
      <c r="I70" s="41"/>
      <c r="J70" s="41"/>
      <c r="K70" s="40"/>
    </row>
    <row r="71" spans="1:11">
      <c r="A71" s="39" t="s">
        <v>4221</v>
      </c>
      <c r="B71" s="39" t="s">
        <v>444</v>
      </c>
      <c r="C71" s="39" t="s">
        <v>4220</v>
      </c>
      <c r="D71" s="39" t="s">
        <v>4219</v>
      </c>
      <c r="E71" s="39" t="s">
        <v>4156</v>
      </c>
      <c r="F71" s="50">
        <v>91711</v>
      </c>
      <c r="G71" s="39" t="s">
        <v>4218</v>
      </c>
      <c r="H71" s="41"/>
      <c r="I71" s="41"/>
      <c r="J71" s="41"/>
      <c r="K71" s="40"/>
    </row>
    <row r="72" spans="1:11">
      <c r="A72" s="39" t="s">
        <v>494</v>
      </c>
      <c r="B72" s="39" t="s">
        <v>4217</v>
      </c>
      <c r="C72" s="39" t="s">
        <v>163</v>
      </c>
      <c r="D72" s="39" t="s">
        <v>4216</v>
      </c>
      <c r="E72" s="39" t="s">
        <v>4156</v>
      </c>
      <c r="F72" s="50">
        <v>93428</v>
      </c>
      <c r="G72" s="39" t="s">
        <v>4215</v>
      </c>
      <c r="H72" s="41"/>
      <c r="I72" s="41"/>
      <c r="J72" s="41"/>
      <c r="K72" s="40"/>
    </row>
    <row r="73" spans="1:11">
      <c r="A73" s="39" t="s">
        <v>519</v>
      </c>
      <c r="B73" s="39" t="s">
        <v>4214</v>
      </c>
      <c r="C73" s="39" t="s">
        <v>4213</v>
      </c>
      <c r="D73" s="39" t="s">
        <v>4212</v>
      </c>
      <c r="E73" s="39" t="s">
        <v>4156</v>
      </c>
      <c r="F73" s="50">
        <v>93012</v>
      </c>
      <c r="G73" s="39" t="s">
        <v>4211</v>
      </c>
      <c r="H73" s="41"/>
      <c r="I73" s="41"/>
      <c r="J73" s="41"/>
      <c r="K73" s="40"/>
    </row>
    <row r="74" spans="1:11">
      <c r="A74" s="39" t="s">
        <v>279</v>
      </c>
      <c r="B74" s="39" t="s">
        <v>4210</v>
      </c>
      <c r="C74" s="39" t="s">
        <v>4209</v>
      </c>
      <c r="D74" s="39" t="s">
        <v>4208</v>
      </c>
      <c r="E74" s="39" t="s">
        <v>4156</v>
      </c>
      <c r="F74" s="50">
        <v>93024</v>
      </c>
      <c r="G74" s="39" t="s">
        <v>4207</v>
      </c>
      <c r="H74" s="41"/>
      <c r="I74" s="41"/>
      <c r="J74" s="41"/>
      <c r="K74" s="40"/>
    </row>
    <row r="75" spans="1:11">
      <c r="A75" s="39" t="s">
        <v>4206</v>
      </c>
      <c r="B75" s="39" t="s">
        <v>283</v>
      </c>
      <c r="C75" s="39" t="s">
        <v>4205</v>
      </c>
      <c r="D75" s="39" t="s">
        <v>4204</v>
      </c>
      <c r="E75" s="39" t="s">
        <v>4156</v>
      </c>
      <c r="F75" s="50">
        <v>90026</v>
      </c>
      <c r="G75" s="39" t="s">
        <v>4203</v>
      </c>
      <c r="H75" s="41"/>
      <c r="I75" s="41"/>
      <c r="J75" s="41"/>
      <c r="K75" s="40"/>
    </row>
    <row r="76" spans="1:11">
      <c r="A76" s="39" t="s">
        <v>587</v>
      </c>
      <c r="B76" s="39" t="s">
        <v>2095</v>
      </c>
      <c r="C76" s="39" t="s">
        <v>4202</v>
      </c>
      <c r="D76" s="39" t="s">
        <v>4198</v>
      </c>
      <c r="E76" s="39" t="s">
        <v>4156</v>
      </c>
      <c r="F76" s="50">
        <v>94118</v>
      </c>
      <c r="G76" s="39" t="s">
        <v>4201</v>
      </c>
      <c r="H76" s="41"/>
      <c r="I76" s="41"/>
      <c r="J76" s="41"/>
      <c r="K76" s="40"/>
    </row>
    <row r="77" spans="1:11">
      <c r="A77" s="39" t="s">
        <v>48</v>
      </c>
      <c r="B77" s="39" t="s">
        <v>4200</v>
      </c>
      <c r="C77" s="39" t="s">
        <v>4199</v>
      </c>
      <c r="D77" s="39" t="s">
        <v>4198</v>
      </c>
      <c r="E77" s="39" t="s">
        <v>4156</v>
      </c>
      <c r="F77" s="50">
        <v>94112</v>
      </c>
      <c r="G77" s="39" t="s">
        <v>4197</v>
      </c>
      <c r="H77" s="41"/>
      <c r="I77" s="41"/>
      <c r="J77" s="41"/>
      <c r="K77" s="40"/>
    </row>
    <row r="78" spans="1:11">
      <c r="A78" s="39" t="s">
        <v>2535</v>
      </c>
      <c r="B78" s="39" t="s">
        <v>2749</v>
      </c>
      <c r="C78" s="39" t="s">
        <v>4196</v>
      </c>
      <c r="D78" s="39" t="s">
        <v>4195</v>
      </c>
      <c r="E78" s="39" t="s">
        <v>4156</v>
      </c>
      <c r="F78" s="50">
        <v>94024</v>
      </c>
      <c r="G78" s="39" t="s">
        <v>4194</v>
      </c>
      <c r="H78" s="41"/>
      <c r="I78" s="41"/>
      <c r="J78" s="41"/>
      <c r="K78" s="40"/>
    </row>
    <row r="79" spans="1:11">
      <c r="A79" s="39" t="s">
        <v>450</v>
      </c>
      <c r="B79" s="39" t="s">
        <v>111</v>
      </c>
      <c r="C79" s="39" t="s">
        <v>4193</v>
      </c>
      <c r="D79" s="39" t="s">
        <v>4192</v>
      </c>
      <c r="E79" s="39" t="s">
        <v>4156</v>
      </c>
      <c r="F79" s="50">
        <v>94066</v>
      </c>
      <c r="G79" s="39" t="s">
        <v>4191</v>
      </c>
      <c r="H79" s="41"/>
      <c r="I79" s="41"/>
      <c r="J79" s="41"/>
      <c r="K79" s="40"/>
    </row>
    <row r="80" spans="1:11">
      <c r="A80" s="39" t="s">
        <v>155</v>
      </c>
      <c r="B80" s="39" t="s">
        <v>4190</v>
      </c>
      <c r="C80" s="39" t="s">
        <v>4189</v>
      </c>
      <c r="D80" s="39" t="s">
        <v>4188</v>
      </c>
      <c r="E80" s="39" t="s">
        <v>4156</v>
      </c>
      <c r="F80" s="50">
        <v>94611</v>
      </c>
      <c r="G80" s="39" t="s">
        <v>4187</v>
      </c>
      <c r="H80" s="41"/>
      <c r="I80" s="41"/>
      <c r="J80" s="41"/>
      <c r="K80" s="40"/>
    </row>
    <row r="81" spans="1:11">
      <c r="A81" s="39" t="s">
        <v>4186</v>
      </c>
      <c r="B81" s="39" t="s">
        <v>263</v>
      </c>
      <c r="C81" s="39" t="s">
        <v>4185</v>
      </c>
      <c r="D81" s="39" t="s">
        <v>4184</v>
      </c>
      <c r="E81" s="39" t="s">
        <v>4156</v>
      </c>
      <c r="F81" s="50">
        <v>92054</v>
      </c>
      <c r="G81" s="39"/>
      <c r="H81" s="41"/>
      <c r="I81" s="41"/>
      <c r="J81" s="41"/>
      <c r="K81" s="40"/>
    </row>
    <row r="82" spans="1:11">
      <c r="A82" s="39" t="s">
        <v>994</v>
      </c>
      <c r="B82" s="39" t="s">
        <v>429</v>
      </c>
      <c r="C82" s="39" t="s">
        <v>4183</v>
      </c>
      <c r="D82" s="39" t="s">
        <v>4182</v>
      </c>
      <c r="E82" s="39" t="s">
        <v>4156</v>
      </c>
      <c r="F82" s="50">
        <v>91001</v>
      </c>
      <c r="G82" s="39" t="s">
        <v>4181</v>
      </c>
      <c r="H82" s="41"/>
      <c r="I82" s="41"/>
      <c r="J82" s="41"/>
      <c r="K82" s="40"/>
    </row>
    <row r="83" spans="1:11">
      <c r="A83" s="39" t="s">
        <v>4180</v>
      </c>
      <c r="B83" s="39" t="s">
        <v>258</v>
      </c>
      <c r="C83" s="39" t="s">
        <v>4179</v>
      </c>
      <c r="D83" s="39" t="s">
        <v>502</v>
      </c>
      <c r="E83" s="39" t="s">
        <v>4156</v>
      </c>
      <c r="F83" s="50">
        <v>92618</v>
      </c>
      <c r="G83" s="39" t="s">
        <v>4178</v>
      </c>
      <c r="H83" s="41"/>
      <c r="I83" s="41"/>
      <c r="J83" s="41"/>
      <c r="K83" s="40"/>
    </row>
    <row r="84" spans="1:11">
      <c r="A84" s="39" t="s">
        <v>3565</v>
      </c>
      <c r="B84" s="39" t="s">
        <v>553</v>
      </c>
      <c r="C84" s="39" t="s">
        <v>4177</v>
      </c>
      <c r="D84" s="39" t="s">
        <v>4176</v>
      </c>
      <c r="E84" s="39" t="s">
        <v>4156</v>
      </c>
      <c r="F84" s="50">
        <v>94552</v>
      </c>
      <c r="G84" s="39" t="s">
        <v>4175</v>
      </c>
      <c r="H84" s="41"/>
      <c r="I84" s="41"/>
      <c r="J84" s="41"/>
      <c r="K84" s="40"/>
    </row>
    <row r="85" spans="1:11">
      <c r="A85" s="39" t="s">
        <v>4174</v>
      </c>
      <c r="B85" s="39" t="s">
        <v>553</v>
      </c>
      <c r="C85" s="39" t="s">
        <v>4173</v>
      </c>
      <c r="D85" s="39" t="s">
        <v>4172</v>
      </c>
      <c r="E85" s="39" t="s">
        <v>4156</v>
      </c>
      <c r="F85" s="50">
        <v>94803</v>
      </c>
      <c r="G85" s="39" t="s">
        <v>4171</v>
      </c>
      <c r="H85" s="41"/>
      <c r="I85" s="41"/>
      <c r="J85" s="41"/>
      <c r="K85" s="40"/>
    </row>
    <row r="86" spans="1:11">
      <c r="A86" s="39" t="s">
        <v>440</v>
      </c>
      <c r="B86" s="39" t="s">
        <v>4170</v>
      </c>
      <c r="C86" s="39" t="s">
        <v>4169</v>
      </c>
      <c r="D86" s="39" t="s">
        <v>2236</v>
      </c>
      <c r="E86" s="39" t="s">
        <v>4156</v>
      </c>
      <c r="F86" s="50">
        <v>95616</v>
      </c>
      <c r="G86" s="39"/>
      <c r="H86" s="41"/>
      <c r="I86" s="41"/>
      <c r="J86" s="41"/>
      <c r="K86" s="40"/>
    </row>
    <row r="87" spans="1:11">
      <c r="A87" s="39" t="s">
        <v>3179</v>
      </c>
      <c r="B87" s="39" t="s">
        <v>1245</v>
      </c>
      <c r="C87" s="39" t="s">
        <v>4168</v>
      </c>
      <c r="D87" s="39" t="s">
        <v>4167</v>
      </c>
      <c r="E87" s="39" t="s">
        <v>4156</v>
      </c>
      <c r="F87" s="50">
        <v>94941</v>
      </c>
      <c r="G87" s="39" t="s">
        <v>4166</v>
      </c>
      <c r="H87" s="41"/>
      <c r="I87" s="41"/>
      <c r="J87" s="41"/>
      <c r="K87" s="40"/>
    </row>
    <row r="88" spans="1:11">
      <c r="A88" s="39" t="s">
        <v>187</v>
      </c>
      <c r="B88" s="39" t="s">
        <v>98</v>
      </c>
      <c r="C88" s="39" t="s">
        <v>4165</v>
      </c>
      <c r="D88" s="39" t="s">
        <v>4164</v>
      </c>
      <c r="E88" s="39" t="s">
        <v>4156</v>
      </c>
      <c r="F88" s="50">
        <v>95825</v>
      </c>
      <c r="G88" s="39"/>
      <c r="H88" s="41"/>
      <c r="I88" s="41"/>
      <c r="J88" s="41"/>
      <c r="K88" s="40"/>
    </row>
    <row r="89" spans="1:11">
      <c r="A89" s="39" t="s">
        <v>4163</v>
      </c>
      <c r="B89" s="39" t="s">
        <v>93</v>
      </c>
      <c r="C89" s="39" t="s">
        <v>4162</v>
      </c>
      <c r="D89" s="39" t="s">
        <v>4161</v>
      </c>
      <c r="E89" s="39" t="s">
        <v>4156</v>
      </c>
      <c r="F89" s="50">
        <v>93108</v>
      </c>
      <c r="G89" s="39" t="s">
        <v>4160</v>
      </c>
      <c r="H89" s="41"/>
      <c r="I89" s="41"/>
      <c r="J89" s="41"/>
      <c r="K89" s="40"/>
    </row>
    <row r="90" spans="1:11">
      <c r="A90" s="39" t="s">
        <v>418</v>
      </c>
      <c r="B90" s="39" t="s">
        <v>4159</v>
      </c>
      <c r="C90" s="39" t="s">
        <v>4158</v>
      </c>
      <c r="D90" s="39" t="s">
        <v>4157</v>
      </c>
      <c r="E90" s="39" t="s">
        <v>4156</v>
      </c>
      <c r="F90" s="50">
        <v>92025</v>
      </c>
      <c r="G90" s="39" t="s">
        <v>4155</v>
      </c>
      <c r="H90" s="41"/>
      <c r="I90" s="41"/>
      <c r="J90" s="41"/>
      <c r="K90" s="40"/>
    </row>
    <row r="91" spans="1:11">
      <c r="A91" s="39" t="s">
        <v>48</v>
      </c>
      <c r="B91" s="39" t="s">
        <v>4154</v>
      </c>
      <c r="C91" s="39" t="s">
        <v>4153</v>
      </c>
      <c r="D91" s="39" t="s">
        <v>4152</v>
      </c>
      <c r="E91" s="39" t="s">
        <v>4117</v>
      </c>
      <c r="F91" s="50">
        <v>80526</v>
      </c>
      <c r="G91" s="39" t="s">
        <v>4151</v>
      </c>
      <c r="H91" s="41">
        <v>1100</v>
      </c>
      <c r="I91" s="41">
        <v>495</v>
      </c>
      <c r="J91" s="41"/>
      <c r="K91" s="40">
        <f ca="1">TODAY()-47</f>
        <v>43947</v>
      </c>
    </row>
    <row r="92" spans="1:11">
      <c r="A92" s="39" t="s">
        <v>4150</v>
      </c>
      <c r="B92" s="39" t="s">
        <v>2451</v>
      </c>
      <c r="C92" s="39" t="s">
        <v>4149</v>
      </c>
      <c r="D92" s="39" t="s">
        <v>4118</v>
      </c>
      <c r="E92" s="39" t="s">
        <v>4117</v>
      </c>
      <c r="F92" s="50">
        <v>80122</v>
      </c>
      <c r="G92" s="39" t="s">
        <v>4148</v>
      </c>
      <c r="H92" s="41">
        <v>1100</v>
      </c>
      <c r="I92" s="41"/>
      <c r="J92" s="41"/>
      <c r="K92" s="40">
        <f ca="1">TODAY()-16</f>
        <v>43978</v>
      </c>
    </row>
    <row r="93" spans="1:11">
      <c r="A93" s="39" t="s">
        <v>994</v>
      </c>
      <c r="B93" s="39" t="s">
        <v>238</v>
      </c>
      <c r="C93" s="39" t="s">
        <v>4147</v>
      </c>
      <c r="D93" s="39" t="s">
        <v>4144</v>
      </c>
      <c r="E93" s="39" t="s">
        <v>4117</v>
      </c>
      <c r="F93" s="50">
        <v>80224</v>
      </c>
      <c r="G93" s="39" t="s">
        <v>4146</v>
      </c>
      <c r="H93" s="41"/>
      <c r="I93" s="41"/>
      <c r="J93" s="41"/>
      <c r="K93" s="40"/>
    </row>
    <row r="94" spans="1:11">
      <c r="A94" s="39" t="s">
        <v>53</v>
      </c>
      <c r="B94" s="39" t="s">
        <v>2496</v>
      </c>
      <c r="C94" s="39" t="s">
        <v>4145</v>
      </c>
      <c r="D94" s="39" t="s">
        <v>4144</v>
      </c>
      <c r="E94" s="39" t="s">
        <v>4117</v>
      </c>
      <c r="F94" s="50">
        <v>80840</v>
      </c>
      <c r="G94" s="39" t="s">
        <v>4143</v>
      </c>
      <c r="H94" s="41"/>
      <c r="I94" s="41"/>
      <c r="J94" s="41"/>
      <c r="K94" s="40"/>
    </row>
    <row r="95" spans="1:11">
      <c r="A95" s="39" t="s">
        <v>83</v>
      </c>
      <c r="B95" s="39" t="s">
        <v>4142</v>
      </c>
      <c r="C95" s="39" t="s">
        <v>4141</v>
      </c>
      <c r="D95" s="39" t="s">
        <v>1169</v>
      </c>
      <c r="E95" s="39" t="s">
        <v>4117</v>
      </c>
      <c r="F95" s="50">
        <v>80138</v>
      </c>
      <c r="G95" s="39" t="s">
        <v>4140</v>
      </c>
      <c r="H95" s="41"/>
      <c r="I95" s="41"/>
      <c r="J95" s="41"/>
      <c r="K95" s="40"/>
    </row>
    <row r="96" spans="1:11">
      <c r="A96" s="39" t="s">
        <v>299</v>
      </c>
      <c r="B96" s="39" t="s">
        <v>4139</v>
      </c>
      <c r="C96" s="39" t="s">
        <v>4138</v>
      </c>
      <c r="D96" s="39" t="s">
        <v>4137</v>
      </c>
      <c r="E96" s="39" t="s">
        <v>4117</v>
      </c>
      <c r="F96" s="50">
        <v>80439</v>
      </c>
      <c r="G96" s="39" t="s">
        <v>4136</v>
      </c>
      <c r="H96" s="41"/>
      <c r="I96" s="41"/>
      <c r="J96" s="41"/>
      <c r="K96" s="40"/>
    </row>
    <row r="97" spans="1:11">
      <c r="A97" s="39" t="s">
        <v>2008</v>
      </c>
      <c r="B97" s="39" t="s">
        <v>208</v>
      </c>
      <c r="C97" s="39" t="s">
        <v>4135</v>
      </c>
      <c r="D97" s="39" t="s">
        <v>4125</v>
      </c>
      <c r="E97" s="39" t="s">
        <v>4117</v>
      </c>
      <c r="F97" s="50">
        <v>80302</v>
      </c>
      <c r="G97" s="39"/>
      <c r="H97" s="41"/>
      <c r="I97" s="41"/>
      <c r="J97" s="41"/>
      <c r="K97" s="40"/>
    </row>
    <row r="98" spans="1:11">
      <c r="A98" s="39" t="s">
        <v>4134</v>
      </c>
      <c r="B98" s="39" t="s">
        <v>1423</v>
      </c>
      <c r="C98" s="39" t="s">
        <v>4133</v>
      </c>
      <c r="D98" s="39" t="s">
        <v>4132</v>
      </c>
      <c r="E98" s="39" t="s">
        <v>4117</v>
      </c>
      <c r="F98" s="50">
        <v>81211</v>
      </c>
      <c r="G98" s="39" t="s">
        <v>4131</v>
      </c>
      <c r="H98" s="41"/>
      <c r="I98" s="41"/>
      <c r="J98" s="41"/>
      <c r="K98" s="40"/>
    </row>
    <row r="99" spans="1:11">
      <c r="A99" s="39" t="s">
        <v>168</v>
      </c>
      <c r="B99" s="39" t="s">
        <v>16</v>
      </c>
      <c r="C99" s="39" t="s">
        <v>4130</v>
      </c>
      <c r="D99" s="39" t="s">
        <v>4125</v>
      </c>
      <c r="E99" s="39" t="s">
        <v>4117</v>
      </c>
      <c r="F99" s="50">
        <v>80302</v>
      </c>
      <c r="G99" s="39"/>
      <c r="H99" s="41"/>
      <c r="I99" s="41"/>
      <c r="J99" s="41"/>
      <c r="K99" s="40"/>
    </row>
    <row r="100" spans="1:11">
      <c r="A100" s="39" t="s">
        <v>147</v>
      </c>
      <c r="B100" s="39" t="s">
        <v>134</v>
      </c>
      <c r="C100" s="39" t="s">
        <v>4129</v>
      </c>
      <c r="D100" s="39" t="s">
        <v>4128</v>
      </c>
      <c r="E100" s="39" t="s">
        <v>4117</v>
      </c>
      <c r="F100" s="50">
        <v>81427</v>
      </c>
      <c r="G100" s="39" t="s">
        <v>4127</v>
      </c>
      <c r="H100" s="41"/>
      <c r="I100" s="41"/>
      <c r="J100" s="41"/>
      <c r="K100" s="40"/>
    </row>
    <row r="101" spans="1:11">
      <c r="A101" s="39" t="s">
        <v>2434</v>
      </c>
      <c r="B101" s="39" t="s">
        <v>2864</v>
      </c>
      <c r="C101" s="39" t="s">
        <v>4126</v>
      </c>
      <c r="D101" s="39" t="s">
        <v>4125</v>
      </c>
      <c r="E101" s="39" t="s">
        <v>4117</v>
      </c>
      <c r="F101" s="50">
        <v>80301</v>
      </c>
      <c r="G101" s="39" t="s">
        <v>4124</v>
      </c>
      <c r="H101" s="41"/>
      <c r="I101" s="41"/>
      <c r="J101" s="41"/>
      <c r="K101" s="40"/>
    </row>
    <row r="102" spans="1:11">
      <c r="A102" s="39" t="s">
        <v>155</v>
      </c>
      <c r="B102" s="39" t="s">
        <v>2769</v>
      </c>
      <c r="C102" s="39" t="s">
        <v>4123</v>
      </c>
      <c r="D102" s="39" t="s">
        <v>4122</v>
      </c>
      <c r="E102" s="39" t="s">
        <v>4117</v>
      </c>
      <c r="F102" s="50">
        <v>80909</v>
      </c>
      <c r="G102" s="39" t="s">
        <v>4121</v>
      </c>
      <c r="H102" s="41"/>
      <c r="I102" s="41"/>
      <c r="J102" s="41"/>
      <c r="K102" s="40"/>
    </row>
    <row r="103" spans="1:11">
      <c r="A103" s="39" t="s">
        <v>4120</v>
      </c>
      <c r="B103" s="39" t="s">
        <v>68</v>
      </c>
      <c r="C103" s="39" t="s">
        <v>4119</v>
      </c>
      <c r="D103" s="39" t="s">
        <v>4118</v>
      </c>
      <c r="E103" s="39" t="s">
        <v>4117</v>
      </c>
      <c r="F103" s="50">
        <v>80120</v>
      </c>
      <c r="G103" s="39" t="s">
        <v>4116</v>
      </c>
      <c r="H103" s="41"/>
      <c r="I103" s="41"/>
      <c r="J103" s="41"/>
      <c r="K103" s="40"/>
    </row>
    <row r="104" spans="1:11">
      <c r="A104" s="39" t="s">
        <v>450</v>
      </c>
      <c r="B104" s="39" t="s">
        <v>2151</v>
      </c>
      <c r="C104" s="39" t="s">
        <v>4115</v>
      </c>
      <c r="D104" s="39" t="s">
        <v>4114</v>
      </c>
      <c r="E104" s="39" t="s">
        <v>3839</v>
      </c>
      <c r="F104" s="50">
        <v>6460</v>
      </c>
      <c r="G104" s="39" t="s">
        <v>4113</v>
      </c>
      <c r="H104" s="41">
        <v>1100</v>
      </c>
      <c r="I104" s="41">
        <v>495</v>
      </c>
      <c r="J104" s="41"/>
      <c r="K104" s="40">
        <f ca="1">TODAY()-50</f>
        <v>43944</v>
      </c>
    </row>
    <row r="105" spans="1:11">
      <c r="A105" s="39" t="s">
        <v>1150</v>
      </c>
      <c r="B105" s="39" t="s">
        <v>2120</v>
      </c>
      <c r="C105" s="39" t="s">
        <v>4112</v>
      </c>
      <c r="D105" s="39" t="s">
        <v>3886</v>
      </c>
      <c r="E105" s="39" t="s">
        <v>3839</v>
      </c>
      <c r="F105" s="50">
        <v>6840</v>
      </c>
      <c r="G105" s="39" t="s">
        <v>4111</v>
      </c>
      <c r="H105" s="41">
        <v>1100</v>
      </c>
      <c r="I105" s="41">
        <v>495</v>
      </c>
      <c r="J105" s="41"/>
      <c r="K105" s="40">
        <f ca="1">TODAY()-46</f>
        <v>43948</v>
      </c>
    </row>
    <row r="106" spans="1:11">
      <c r="A106" s="39" t="s">
        <v>1062</v>
      </c>
      <c r="B106" s="39" t="s">
        <v>2343</v>
      </c>
      <c r="C106" s="39" t="s">
        <v>4110</v>
      </c>
      <c r="D106" s="39" t="s">
        <v>3896</v>
      </c>
      <c r="E106" s="39" t="s">
        <v>3839</v>
      </c>
      <c r="F106" s="50">
        <v>6082</v>
      </c>
      <c r="G106" s="39" t="s">
        <v>4109</v>
      </c>
      <c r="H106" s="41">
        <v>1100</v>
      </c>
      <c r="I106" s="41">
        <v>495</v>
      </c>
      <c r="J106" s="41"/>
      <c r="K106" s="40">
        <f ca="1">TODAY()-24</f>
        <v>43970</v>
      </c>
    </row>
    <row r="107" spans="1:11">
      <c r="A107" s="39" t="s">
        <v>130</v>
      </c>
      <c r="B107" s="39" t="s">
        <v>2203</v>
      </c>
      <c r="C107" s="39" t="s">
        <v>4108</v>
      </c>
      <c r="D107" s="39" t="s">
        <v>3859</v>
      </c>
      <c r="E107" s="39" t="s">
        <v>3839</v>
      </c>
      <c r="F107" s="50">
        <v>6515</v>
      </c>
      <c r="G107" s="39" t="s">
        <v>4107</v>
      </c>
      <c r="H107" s="41">
        <v>1100</v>
      </c>
      <c r="I107" s="41">
        <v>495</v>
      </c>
      <c r="J107" s="41"/>
      <c r="K107" s="40">
        <f ca="1">TODAY()-11</f>
        <v>43983</v>
      </c>
    </row>
    <row r="108" spans="1:11">
      <c r="A108" s="39" t="s">
        <v>1194</v>
      </c>
      <c r="B108" s="39" t="s">
        <v>1006</v>
      </c>
      <c r="C108" s="39" t="s">
        <v>4106</v>
      </c>
      <c r="D108" s="39" t="s">
        <v>547</v>
      </c>
      <c r="E108" s="39" t="s">
        <v>3839</v>
      </c>
      <c r="F108" s="50">
        <v>6525</v>
      </c>
      <c r="G108" s="39" t="s">
        <v>4105</v>
      </c>
      <c r="H108" s="41">
        <v>1100</v>
      </c>
      <c r="I108" s="41">
        <v>495</v>
      </c>
      <c r="J108" s="41"/>
      <c r="K108" s="40">
        <f ca="1">TODAY()-1</f>
        <v>43993</v>
      </c>
    </row>
    <row r="109" spans="1:11">
      <c r="A109" s="39" t="s">
        <v>53</v>
      </c>
      <c r="B109" s="39" t="s">
        <v>4104</v>
      </c>
      <c r="C109" s="39" t="s">
        <v>4103</v>
      </c>
      <c r="D109" s="39" t="s">
        <v>3863</v>
      </c>
      <c r="E109" s="39" t="s">
        <v>3839</v>
      </c>
      <c r="F109" s="50">
        <v>6905</v>
      </c>
      <c r="G109" s="39" t="s">
        <v>4102</v>
      </c>
      <c r="H109" s="41">
        <v>1100</v>
      </c>
      <c r="I109" s="41"/>
      <c r="J109" s="41"/>
      <c r="K109" s="40">
        <f ca="1">TODAY()-63</f>
        <v>43931</v>
      </c>
    </row>
    <row r="110" spans="1:11">
      <c r="A110" s="39" t="s">
        <v>450</v>
      </c>
      <c r="B110" s="39" t="s">
        <v>1378</v>
      </c>
      <c r="C110" s="39" t="s">
        <v>4101</v>
      </c>
      <c r="D110" s="39" t="s">
        <v>3896</v>
      </c>
      <c r="E110" s="39" t="s">
        <v>3839</v>
      </c>
      <c r="F110" s="50">
        <v>6082</v>
      </c>
      <c r="G110" s="39" t="s">
        <v>4100</v>
      </c>
      <c r="H110" s="41">
        <v>1100</v>
      </c>
      <c r="I110" s="41"/>
      <c r="J110" s="41"/>
      <c r="K110" s="40">
        <f ca="1">TODAY()-54</f>
        <v>43940</v>
      </c>
    </row>
    <row r="111" spans="1:11">
      <c r="A111" s="39" t="s">
        <v>254</v>
      </c>
      <c r="B111" s="39" t="s">
        <v>1208</v>
      </c>
      <c r="C111" s="39" t="s">
        <v>4099</v>
      </c>
      <c r="D111" s="39" t="s">
        <v>3847</v>
      </c>
      <c r="E111" s="39" t="s">
        <v>3839</v>
      </c>
      <c r="F111" s="50">
        <v>6517</v>
      </c>
      <c r="G111" s="39" t="s">
        <v>4098</v>
      </c>
      <c r="H111" s="41">
        <v>1100</v>
      </c>
      <c r="I111" s="41"/>
      <c r="J111" s="41"/>
      <c r="K111" s="40">
        <f ca="1">TODAY()-50</f>
        <v>43944</v>
      </c>
    </row>
    <row r="112" spans="1:11">
      <c r="A112" s="39" t="s">
        <v>2271</v>
      </c>
      <c r="B112" s="39" t="s">
        <v>4097</v>
      </c>
      <c r="C112" s="39" t="s">
        <v>4096</v>
      </c>
      <c r="D112" s="39" t="s">
        <v>4095</v>
      </c>
      <c r="E112" s="39" t="s">
        <v>3839</v>
      </c>
      <c r="F112" s="50">
        <v>6248</v>
      </c>
      <c r="G112" s="39" t="s">
        <v>4094</v>
      </c>
      <c r="H112" s="41">
        <v>1100</v>
      </c>
      <c r="I112" s="41"/>
      <c r="J112" s="41"/>
      <c r="K112" s="40">
        <f ca="1">TODAY()-26</f>
        <v>43968</v>
      </c>
    </row>
    <row r="113" spans="1:11">
      <c r="A113" s="39" t="s">
        <v>4093</v>
      </c>
      <c r="B113" s="39" t="s">
        <v>852</v>
      </c>
      <c r="C113" s="39" t="s">
        <v>4092</v>
      </c>
      <c r="D113" s="39" t="s">
        <v>4091</v>
      </c>
      <c r="E113" s="39" t="s">
        <v>3839</v>
      </c>
      <c r="F113" s="50">
        <v>6798</v>
      </c>
      <c r="G113" s="39" t="s">
        <v>4090</v>
      </c>
      <c r="H113" s="41">
        <v>1100</v>
      </c>
      <c r="I113" s="41"/>
      <c r="J113" s="41"/>
      <c r="K113" s="40">
        <f ca="1">TODAY()-25</f>
        <v>43969</v>
      </c>
    </row>
    <row r="114" spans="1:11">
      <c r="A114" s="39" t="s">
        <v>4089</v>
      </c>
      <c r="B114" s="39" t="s">
        <v>1311</v>
      </c>
      <c r="C114" s="39" t="s">
        <v>4088</v>
      </c>
      <c r="D114" s="39" t="s">
        <v>3905</v>
      </c>
      <c r="E114" s="39" t="s">
        <v>3839</v>
      </c>
      <c r="F114" s="50">
        <v>6790</v>
      </c>
      <c r="G114" s="39" t="s">
        <v>4087</v>
      </c>
      <c r="H114" s="41">
        <v>1100</v>
      </c>
      <c r="I114" s="41"/>
      <c r="J114" s="41"/>
      <c r="K114" s="40">
        <f ca="1">TODAY()-17</f>
        <v>43977</v>
      </c>
    </row>
    <row r="115" spans="1:11">
      <c r="A115" s="39" t="s">
        <v>3432</v>
      </c>
      <c r="B115" s="39" t="s">
        <v>2116</v>
      </c>
      <c r="C115" s="39" t="s">
        <v>4086</v>
      </c>
      <c r="D115" s="39" t="s">
        <v>3971</v>
      </c>
      <c r="E115" s="39" t="s">
        <v>3839</v>
      </c>
      <c r="F115" s="50">
        <v>6074</v>
      </c>
      <c r="G115" s="39" t="s">
        <v>4085</v>
      </c>
      <c r="H115" s="41">
        <v>1100</v>
      </c>
      <c r="I115" s="41"/>
      <c r="J115" s="41"/>
      <c r="K115" s="40">
        <f ca="1">TODAY()-9</f>
        <v>43985</v>
      </c>
    </row>
    <row r="116" spans="1:11">
      <c r="A116" s="39" t="s">
        <v>107</v>
      </c>
      <c r="B116" s="39" t="s">
        <v>4084</v>
      </c>
      <c r="C116" s="39" t="s">
        <v>4083</v>
      </c>
      <c r="D116" s="39" t="s">
        <v>3863</v>
      </c>
      <c r="E116" s="39" t="s">
        <v>3839</v>
      </c>
      <c r="F116" s="50">
        <v>6902</v>
      </c>
      <c r="G116" s="39" t="s">
        <v>4082</v>
      </c>
      <c r="H116" s="41">
        <v>1100</v>
      </c>
      <c r="I116" s="41"/>
      <c r="J116" s="41"/>
      <c r="K116" s="40">
        <f ca="1">TODAY()-7</f>
        <v>43987</v>
      </c>
    </row>
    <row r="117" spans="1:11">
      <c r="A117" s="39" t="s">
        <v>882</v>
      </c>
      <c r="B117" s="39" t="s">
        <v>4081</v>
      </c>
      <c r="C117" s="39" t="s">
        <v>4080</v>
      </c>
      <c r="D117" s="39" t="s">
        <v>3987</v>
      </c>
      <c r="E117" s="39" t="s">
        <v>3839</v>
      </c>
      <c r="F117" s="50">
        <v>6098</v>
      </c>
      <c r="G117" s="39" t="s">
        <v>4079</v>
      </c>
      <c r="H117" s="41"/>
      <c r="I117" s="41"/>
      <c r="J117" s="41"/>
      <c r="K117" s="40"/>
    </row>
    <row r="118" spans="1:11">
      <c r="A118" s="39" t="s">
        <v>2109</v>
      </c>
      <c r="B118" s="39" t="s">
        <v>4078</v>
      </c>
      <c r="C118" s="39" t="s">
        <v>4077</v>
      </c>
      <c r="D118" s="39" t="s">
        <v>3917</v>
      </c>
      <c r="E118" s="39" t="s">
        <v>3839</v>
      </c>
      <c r="F118" s="50">
        <v>6119</v>
      </c>
      <c r="G118" s="39" t="s">
        <v>4076</v>
      </c>
      <c r="H118" s="41"/>
      <c r="I118" s="41"/>
      <c r="J118" s="41"/>
      <c r="K118" s="40"/>
    </row>
    <row r="119" spans="1:11">
      <c r="A119" s="39" t="s">
        <v>1303</v>
      </c>
      <c r="B119" s="39" t="s">
        <v>4075</v>
      </c>
      <c r="C119" s="39" t="s">
        <v>4074</v>
      </c>
      <c r="D119" s="39" t="s">
        <v>4073</v>
      </c>
      <c r="E119" s="39" t="s">
        <v>3839</v>
      </c>
      <c r="F119" s="50">
        <v>6426</v>
      </c>
      <c r="G119" s="39" t="s">
        <v>4072</v>
      </c>
      <c r="H119" s="41"/>
      <c r="I119" s="41"/>
      <c r="J119" s="41"/>
      <c r="K119" s="40"/>
    </row>
    <row r="120" spans="1:11">
      <c r="A120" s="39" t="s">
        <v>1190</v>
      </c>
      <c r="B120" s="39" t="s">
        <v>4071</v>
      </c>
      <c r="C120" s="39" t="s">
        <v>4070</v>
      </c>
      <c r="D120" s="39" t="s">
        <v>4069</v>
      </c>
      <c r="E120" s="39" t="s">
        <v>3839</v>
      </c>
      <c r="F120" s="50">
        <v>6018</v>
      </c>
      <c r="G120" s="39" t="s">
        <v>4068</v>
      </c>
      <c r="H120" s="41"/>
      <c r="I120" s="41"/>
      <c r="J120" s="41"/>
      <c r="K120" s="40"/>
    </row>
    <row r="121" spans="1:11">
      <c r="A121" s="39" t="s">
        <v>239</v>
      </c>
      <c r="B121" s="39" t="s">
        <v>1224</v>
      </c>
      <c r="C121" s="39" t="s">
        <v>4067</v>
      </c>
      <c r="D121" s="39" t="s">
        <v>4066</v>
      </c>
      <c r="E121" s="39" t="s">
        <v>3839</v>
      </c>
      <c r="F121" s="50">
        <v>6759</v>
      </c>
      <c r="G121" s="39" t="s">
        <v>4065</v>
      </c>
      <c r="H121" s="41"/>
      <c r="I121" s="41"/>
      <c r="J121" s="41"/>
      <c r="K121" s="40"/>
    </row>
    <row r="122" spans="1:11">
      <c r="A122" s="39" t="s">
        <v>994</v>
      </c>
      <c r="B122" s="39" t="s">
        <v>2151</v>
      </c>
      <c r="C122" s="39" t="s">
        <v>4064</v>
      </c>
      <c r="D122" s="39" t="s">
        <v>3917</v>
      </c>
      <c r="E122" s="39" t="s">
        <v>3839</v>
      </c>
      <c r="F122" s="50">
        <v>6110</v>
      </c>
      <c r="G122" s="39" t="s">
        <v>4063</v>
      </c>
      <c r="H122" s="41"/>
      <c r="I122" s="41"/>
      <c r="J122" s="41"/>
      <c r="K122" s="40"/>
    </row>
    <row r="123" spans="1:11">
      <c r="A123" s="39" t="s">
        <v>160</v>
      </c>
      <c r="B123" s="39" t="s">
        <v>619</v>
      </c>
      <c r="C123" s="39" t="s">
        <v>4062</v>
      </c>
      <c r="D123" s="39" t="s">
        <v>3977</v>
      </c>
      <c r="E123" s="39" t="s">
        <v>3839</v>
      </c>
      <c r="F123" s="50">
        <v>6070</v>
      </c>
      <c r="G123" s="39" t="s">
        <v>4061</v>
      </c>
      <c r="H123" s="41"/>
      <c r="I123" s="41"/>
      <c r="J123" s="41"/>
      <c r="K123" s="40"/>
    </row>
    <row r="124" spans="1:11">
      <c r="A124" s="39" t="s">
        <v>989</v>
      </c>
      <c r="B124" s="39" t="s">
        <v>1667</v>
      </c>
      <c r="C124" s="39" t="s">
        <v>4060</v>
      </c>
      <c r="D124" s="39" t="s">
        <v>3840</v>
      </c>
      <c r="E124" s="39" t="s">
        <v>3839</v>
      </c>
      <c r="F124" s="50">
        <v>6820</v>
      </c>
      <c r="G124" s="39" t="s">
        <v>4059</v>
      </c>
      <c r="H124" s="41"/>
      <c r="I124" s="41"/>
      <c r="J124" s="41"/>
      <c r="K124" s="40"/>
    </row>
    <row r="125" spans="1:11">
      <c r="A125" s="39" t="s">
        <v>3642</v>
      </c>
      <c r="B125" s="39" t="s">
        <v>242</v>
      </c>
      <c r="C125" s="39" t="s">
        <v>4058</v>
      </c>
      <c r="D125" s="39" t="s">
        <v>4057</v>
      </c>
      <c r="E125" s="39" t="s">
        <v>3839</v>
      </c>
      <c r="F125" s="50">
        <v>6405</v>
      </c>
      <c r="G125" s="39" t="s">
        <v>4056</v>
      </c>
      <c r="H125" s="41"/>
      <c r="I125" s="41"/>
      <c r="J125" s="41"/>
      <c r="K125" s="40"/>
    </row>
    <row r="126" spans="1:11">
      <c r="A126" s="39" t="s">
        <v>1613</v>
      </c>
      <c r="B126" s="39" t="s">
        <v>4055</v>
      </c>
      <c r="C126" s="39" t="s">
        <v>4054</v>
      </c>
      <c r="D126" s="39" t="s">
        <v>4053</v>
      </c>
      <c r="E126" s="39" t="s">
        <v>3839</v>
      </c>
      <c r="F126" s="50">
        <v>6033</v>
      </c>
      <c r="G126" s="39" t="s">
        <v>4052</v>
      </c>
      <c r="H126" s="41"/>
      <c r="I126" s="41"/>
      <c r="J126" s="41"/>
      <c r="K126" s="40"/>
    </row>
    <row r="127" spans="1:11">
      <c r="A127" s="39" t="s">
        <v>1199</v>
      </c>
      <c r="B127" s="39" t="s">
        <v>4051</v>
      </c>
      <c r="C127" s="39" t="s">
        <v>4050</v>
      </c>
      <c r="D127" s="39" t="s">
        <v>4049</v>
      </c>
      <c r="E127" s="39" t="s">
        <v>3839</v>
      </c>
      <c r="F127" s="50">
        <v>6024</v>
      </c>
      <c r="G127" s="39" t="s">
        <v>4048</v>
      </c>
      <c r="H127" s="41"/>
      <c r="I127" s="41"/>
      <c r="J127" s="41"/>
      <c r="K127" s="40"/>
    </row>
    <row r="128" spans="1:11">
      <c r="A128" s="39" t="s">
        <v>160</v>
      </c>
      <c r="B128" s="39" t="s">
        <v>4047</v>
      </c>
      <c r="C128" s="39" t="s">
        <v>4046</v>
      </c>
      <c r="D128" s="39" t="s">
        <v>3983</v>
      </c>
      <c r="E128" s="39" t="s">
        <v>3839</v>
      </c>
      <c r="F128" s="50">
        <v>6854</v>
      </c>
      <c r="G128" s="39"/>
      <c r="H128" s="41"/>
      <c r="I128" s="41"/>
      <c r="J128" s="41"/>
      <c r="K128" s="40"/>
    </row>
    <row r="129" spans="1:11">
      <c r="A129" s="39" t="s">
        <v>1362</v>
      </c>
      <c r="B129" s="39" t="s">
        <v>4045</v>
      </c>
      <c r="C129" s="39" t="s">
        <v>4044</v>
      </c>
      <c r="D129" s="39" t="s">
        <v>4043</v>
      </c>
      <c r="E129" s="39" t="s">
        <v>3839</v>
      </c>
      <c r="F129" s="50">
        <v>6032</v>
      </c>
      <c r="G129" s="39" t="s">
        <v>4042</v>
      </c>
      <c r="H129" s="41"/>
      <c r="I129" s="41"/>
      <c r="J129" s="41"/>
      <c r="K129" s="40"/>
    </row>
    <row r="130" spans="1:11">
      <c r="A130" s="39" t="s">
        <v>4041</v>
      </c>
      <c r="B130" s="39" t="s">
        <v>1642</v>
      </c>
      <c r="C130" s="39" t="s">
        <v>4040</v>
      </c>
      <c r="D130" s="39" t="s">
        <v>3855</v>
      </c>
      <c r="E130" s="39" t="s">
        <v>3839</v>
      </c>
      <c r="F130" s="50">
        <v>6437</v>
      </c>
      <c r="G130" s="39"/>
      <c r="H130" s="41"/>
      <c r="I130" s="41"/>
      <c r="J130" s="41"/>
      <c r="K130" s="40"/>
    </row>
    <row r="131" spans="1:11">
      <c r="A131" s="39" t="s">
        <v>2953</v>
      </c>
      <c r="B131" s="39" t="s">
        <v>87</v>
      </c>
      <c r="C131" s="39" t="s">
        <v>4039</v>
      </c>
      <c r="D131" s="39" t="s">
        <v>4038</v>
      </c>
      <c r="E131" s="39" t="s">
        <v>3839</v>
      </c>
      <c r="F131" s="50">
        <v>6801</v>
      </c>
      <c r="G131" s="39" t="s">
        <v>4037</v>
      </c>
      <c r="H131" s="41"/>
      <c r="I131" s="41"/>
      <c r="J131" s="41"/>
      <c r="K131" s="40"/>
    </row>
    <row r="132" spans="1:11">
      <c r="A132" s="39" t="s">
        <v>1084</v>
      </c>
      <c r="B132" s="39" t="s">
        <v>4036</v>
      </c>
      <c r="C132" s="39" t="s">
        <v>4035</v>
      </c>
      <c r="D132" s="39" t="s">
        <v>4034</v>
      </c>
      <c r="E132" s="39" t="s">
        <v>3839</v>
      </c>
      <c r="F132" s="50">
        <v>6877</v>
      </c>
      <c r="G132" s="39"/>
      <c r="H132" s="41"/>
      <c r="I132" s="41"/>
      <c r="J132" s="41"/>
      <c r="K132" s="40"/>
    </row>
    <row r="133" spans="1:11">
      <c r="A133" s="39" t="s">
        <v>1071</v>
      </c>
      <c r="B133" s="39" t="s">
        <v>1906</v>
      </c>
      <c r="C133" s="39" t="s">
        <v>4033</v>
      </c>
      <c r="D133" s="39" t="s">
        <v>3983</v>
      </c>
      <c r="E133" s="39" t="s">
        <v>3839</v>
      </c>
      <c r="F133" s="50">
        <v>6851</v>
      </c>
      <c r="G133" s="39" t="s">
        <v>4032</v>
      </c>
      <c r="H133" s="41"/>
      <c r="I133" s="41"/>
      <c r="J133" s="41"/>
      <c r="K133" s="40"/>
    </row>
    <row r="134" spans="1:11">
      <c r="A134" s="39" t="s">
        <v>873</v>
      </c>
      <c r="B134" s="39" t="s">
        <v>3360</v>
      </c>
      <c r="C134" s="39" t="s">
        <v>4031</v>
      </c>
      <c r="D134" s="39" t="s">
        <v>4030</v>
      </c>
      <c r="E134" s="39" t="s">
        <v>3839</v>
      </c>
      <c r="F134" s="50">
        <v>6831</v>
      </c>
      <c r="G134" s="39" t="s">
        <v>4029</v>
      </c>
      <c r="H134" s="41"/>
      <c r="I134" s="41"/>
      <c r="J134" s="41"/>
      <c r="K134" s="40"/>
    </row>
    <row r="135" spans="1:11">
      <c r="A135" s="39" t="s">
        <v>1216</v>
      </c>
      <c r="B135" s="39" t="s">
        <v>4028</v>
      </c>
      <c r="C135" s="39" t="s">
        <v>4027</v>
      </c>
      <c r="D135" s="39" t="s">
        <v>4026</v>
      </c>
      <c r="E135" s="39" t="s">
        <v>3839</v>
      </c>
      <c r="F135" s="50">
        <v>6052</v>
      </c>
      <c r="G135" s="39" t="s">
        <v>4025</v>
      </c>
      <c r="H135" s="41"/>
      <c r="I135" s="41"/>
      <c r="J135" s="41"/>
      <c r="K135" s="40"/>
    </row>
    <row r="136" spans="1:11">
      <c r="A136" s="39" t="s">
        <v>2305</v>
      </c>
      <c r="B136" s="39" t="s">
        <v>4024</v>
      </c>
      <c r="C136" s="39" t="s">
        <v>4023</v>
      </c>
      <c r="D136" s="39" t="s">
        <v>3855</v>
      </c>
      <c r="E136" s="39" t="s">
        <v>3839</v>
      </c>
      <c r="F136" s="50">
        <v>6437</v>
      </c>
      <c r="G136" s="39" t="s">
        <v>4022</v>
      </c>
      <c r="H136" s="41"/>
      <c r="I136" s="41"/>
      <c r="J136" s="41"/>
      <c r="K136" s="40"/>
    </row>
    <row r="137" spans="1:11">
      <c r="A137" s="39" t="s">
        <v>254</v>
      </c>
      <c r="B137" s="39" t="s">
        <v>1592</v>
      </c>
      <c r="C137" s="39" t="s">
        <v>4021</v>
      </c>
      <c r="D137" s="39" t="s">
        <v>3847</v>
      </c>
      <c r="E137" s="39" t="s">
        <v>3839</v>
      </c>
      <c r="F137" s="50">
        <v>6517</v>
      </c>
      <c r="G137" s="39" t="s">
        <v>4020</v>
      </c>
      <c r="H137" s="41"/>
      <c r="I137" s="41"/>
      <c r="J137" s="41"/>
      <c r="K137" s="40"/>
    </row>
    <row r="138" spans="1:11">
      <c r="A138" s="39" t="s">
        <v>4019</v>
      </c>
      <c r="B138" s="39" t="s">
        <v>998</v>
      </c>
      <c r="C138" s="39" t="s">
        <v>4018</v>
      </c>
      <c r="D138" s="39" t="s">
        <v>1688</v>
      </c>
      <c r="E138" s="39" t="s">
        <v>3839</v>
      </c>
      <c r="F138" s="50">
        <v>6071</v>
      </c>
      <c r="G138" s="39" t="s">
        <v>4017</v>
      </c>
      <c r="H138" s="41"/>
      <c r="I138" s="41"/>
      <c r="J138" s="41"/>
      <c r="K138" s="40"/>
    </row>
    <row r="139" spans="1:11">
      <c r="A139" s="39" t="s">
        <v>1375</v>
      </c>
      <c r="B139" s="39" t="s">
        <v>1587</v>
      </c>
      <c r="C139" s="39" t="s">
        <v>4016</v>
      </c>
      <c r="D139" s="39" t="s">
        <v>3847</v>
      </c>
      <c r="E139" s="39" t="s">
        <v>3839</v>
      </c>
      <c r="F139" s="50">
        <v>6517</v>
      </c>
      <c r="G139" s="39"/>
      <c r="H139" s="41"/>
      <c r="I139" s="41"/>
      <c r="J139" s="41"/>
      <c r="K139" s="40"/>
    </row>
    <row r="140" spans="1:11">
      <c r="A140" s="39" t="s">
        <v>4015</v>
      </c>
      <c r="B140" s="39" t="s">
        <v>993</v>
      </c>
      <c r="C140" s="39" t="s">
        <v>4014</v>
      </c>
      <c r="D140" s="39" t="s">
        <v>3917</v>
      </c>
      <c r="E140" s="39" t="s">
        <v>3839</v>
      </c>
      <c r="F140" s="50">
        <v>6107</v>
      </c>
      <c r="G140" s="39" t="s">
        <v>4013</v>
      </c>
      <c r="H140" s="41"/>
      <c r="I140" s="41"/>
      <c r="J140" s="41"/>
      <c r="K140" s="40"/>
    </row>
    <row r="141" spans="1:11">
      <c r="A141" s="39" t="s">
        <v>1031</v>
      </c>
      <c r="B141" s="39" t="s">
        <v>2232</v>
      </c>
      <c r="C141" s="39" t="s">
        <v>4012</v>
      </c>
      <c r="D141" s="39" t="s">
        <v>4011</v>
      </c>
      <c r="E141" s="39" t="s">
        <v>3839</v>
      </c>
      <c r="F141" s="50">
        <v>6770</v>
      </c>
      <c r="G141" s="39" t="s">
        <v>4010</v>
      </c>
      <c r="H141" s="41"/>
      <c r="I141" s="41"/>
      <c r="J141" s="41"/>
      <c r="K141" s="40"/>
    </row>
    <row r="142" spans="1:11">
      <c r="A142" s="39" t="s">
        <v>755</v>
      </c>
      <c r="B142" s="39" t="s">
        <v>1106</v>
      </c>
      <c r="C142" s="39" t="s">
        <v>4009</v>
      </c>
      <c r="D142" s="39" t="s">
        <v>3863</v>
      </c>
      <c r="E142" s="39" t="s">
        <v>3839</v>
      </c>
      <c r="F142" s="50">
        <v>6905</v>
      </c>
      <c r="G142" s="39" t="s">
        <v>4008</v>
      </c>
      <c r="H142" s="41"/>
      <c r="I142" s="41"/>
      <c r="J142" s="41"/>
      <c r="K142" s="40"/>
    </row>
    <row r="143" spans="1:11">
      <c r="A143" s="39" t="s">
        <v>1043</v>
      </c>
      <c r="B143" s="39" t="s">
        <v>4007</v>
      </c>
      <c r="C143" s="39" t="s">
        <v>4006</v>
      </c>
      <c r="D143" s="39" t="s">
        <v>3948</v>
      </c>
      <c r="E143" s="39" t="s">
        <v>3839</v>
      </c>
      <c r="F143" s="50">
        <v>6870</v>
      </c>
      <c r="G143" s="39" t="s">
        <v>4005</v>
      </c>
      <c r="H143" s="41"/>
      <c r="I143" s="41"/>
      <c r="J143" s="41"/>
      <c r="K143" s="40"/>
    </row>
    <row r="144" spans="1:11">
      <c r="A144" s="39" t="s">
        <v>116</v>
      </c>
      <c r="B144" s="39" t="s">
        <v>4004</v>
      </c>
      <c r="C144" s="39" t="s">
        <v>4003</v>
      </c>
      <c r="D144" s="39" t="s">
        <v>4002</v>
      </c>
      <c r="E144" s="39" t="s">
        <v>3839</v>
      </c>
      <c r="F144" s="50">
        <v>6430</v>
      </c>
      <c r="G144" s="39" t="s">
        <v>4001</v>
      </c>
      <c r="H144" s="41"/>
      <c r="I144" s="41"/>
      <c r="J144" s="41"/>
      <c r="K144" s="40"/>
    </row>
    <row r="145" spans="1:11">
      <c r="A145" s="39" t="s">
        <v>2124</v>
      </c>
      <c r="B145" s="39" t="s">
        <v>4000</v>
      </c>
      <c r="C145" s="39" t="s">
        <v>3999</v>
      </c>
      <c r="D145" s="39" t="s">
        <v>3977</v>
      </c>
      <c r="E145" s="39" t="s">
        <v>3839</v>
      </c>
      <c r="F145" s="50">
        <v>6070</v>
      </c>
      <c r="G145" s="39" t="s">
        <v>3998</v>
      </c>
      <c r="H145" s="41"/>
      <c r="I145" s="41"/>
      <c r="J145" s="41"/>
      <c r="K145" s="40"/>
    </row>
    <row r="146" spans="1:11">
      <c r="A146" s="39" t="s">
        <v>1204</v>
      </c>
      <c r="B146" s="39" t="s">
        <v>3997</v>
      </c>
      <c r="C146" s="39" t="s">
        <v>3996</v>
      </c>
      <c r="D146" s="39" t="s">
        <v>3938</v>
      </c>
      <c r="E146" s="39" t="s">
        <v>3839</v>
      </c>
      <c r="F146" s="50">
        <v>6355</v>
      </c>
      <c r="G146" s="39" t="s">
        <v>3995</v>
      </c>
      <c r="H146" s="41"/>
      <c r="I146" s="41"/>
      <c r="J146" s="41"/>
      <c r="K146" s="40"/>
    </row>
    <row r="147" spans="1:11">
      <c r="A147" s="39" t="s">
        <v>48</v>
      </c>
      <c r="B147" s="39" t="s">
        <v>3994</v>
      </c>
      <c r="C147" s="39" t="s">
        <v>3993</v>
      </c>
      <c r="D147" s="39" t="s">
        <v>3851</v>
      </c>
      <c r="E147" s="39" t="s">
        <v>3839</v>
      </c>
      <c r="F147" s="50">
        <v>6605</v>
      </c>
      <c r="G147" s="39" t="s">
        <v>3992</v>
      </c>
      <c r="H147" s="41"/>
      <c r="I147" s="41"/>
      <c r="J147" s="41"/>
      <c r="K147" s="40"/>
    </row>
    <row r="148" spans="1:11">
      <c r="A148" s="39" t="s">
        <v>489</v>
      </c>
      <c r="B148" s="39" t="s">
        <v>1538</v>
      </c>
      <c r="C148" s="39" t="s">
        <v>3991</v>
      </c>
      <c r="D148" s="39" t="s">
        <v>3855</v>
      </c>
      <c r="E148" s="39" t="s">
        <v>3839</v>
      </c>
      <c r="F148" s="50">
        <v>6437</v>
      </c>
      <c r="G148" s="39" t="s">
        <v>3990</v>
      </c>
      <c r="H148" s="41"/>
      <c r="I148" s="41"/>
      <c r="J148" s="41"/>
      <c r="K148" s="40"/>
    </row>
    <row r="149" spans="1:11">
      <c r="A149" s="39" t="s">
        <v>3989</v>
      </c>
      <c r="B149" s="39" t="s">
        <v>2085</v>
      </c>
      <c r="C149" s="39" t="s">
        <v>3988</v>
      </c>
      <c r="D149" s="39" t="s">
        <v>3987</v>
      </c>
      <c r="E149" s="39" t="s">
        <v>3839</v>
      </c>
      <c r="F149" s="50">
        <v>6098</v>
      </c>
      <c r="G149" s="39" t="s">
        <v>3986</v>
      </c>
      <c r="H149" s="41"/>
      <c r="I149" s="41"/>
      <c r="J149" s="41"/>
      <c r="K149" s="40"/>
    </row>
    <row r="150" spans="1:11">
      <c r="A150" s="39" t="s">
        <v>3985</v>
      </c>
      <c r="B150" s="39" t="s">
        <v>1093</v>
      </c>
      <c r="C150" s="39" t="s">
        <v>3984</v>
      </c>
      <c r="D150" s="39" t="s">
        <v>3983</v>
      </c>
      <c r="E150" s="39" t="s">
        <v>3839</v>
      </c>
      <c r="F150" s="50">
        <v>6850</v>
      </c>
      <c r="G150" s="39" t="s">
        <v>3982</v>
      </c>
      <c r="H150" s="41"/>
      <c r="I150" s="41"/>
      <c r="J150" s="41"/>
      <c r="K150" s="40"/>
    </row>
    <row r="151" spans="1:11">
      <c r="A151" s="39" t="s">
        <v>1199</v>
      </c>
      <c r="B151" s="39" t="s">
        <v>3066</v>
      </c>
      <c r="C151" s="39" t="s">
        <v>3981</v>
      </c>
      <c r="D151" s="39" t="s">
        <v>3938</v>
      </c>
      <c r="E151" s="39" t="s">
        <v>3839</v>
      </c>
      <c r="F151" s="50">
        <v>6355</v>
      </c>
      <c r="G151" s="39" t="s">
        <v>3980</v>
      </c>
      <c r="H151" s="41"/>
      <c r="I151" s="41"/>
      <c r="J151" s="41"/>
      <c r="K151" s="40"/>
    </row>
    <row r="152" spans="1:11">
      <c r="A152" s="39" t="s">
        <v>3979</v>
      </c>
      <c r="B152" s="39" t="s">
        <v>3059</v>
      </c>
      <c r="C152" s="39" t="s">
        <v>3978</v>
      </c>
      <c r="D152" s="39" t="s">
        <v>3977</v>
      </c>
      <c r="E152" s="39" t="s">
        <v>3839</v>
      </c>
      <c r="F152" s="50">
        <v>6070</v>
      </c>
      <c r="G152" s="39" t="s">
        <v>3976</v>
      </c>
      <c r="H152" s="41"/>
      <c r="I152" s="41"/>
      <c r="J152" s="41"/>
      <c r="K152" s="40"/>
    </row>
    <row r="153" spans="1:11">
      <c r="A153" s="39" t="s">
        <v>74</v>
      </c>
      <c r="B153" s="39" t="s">
        <v>3975</v>
      </c>
      <c r="C153" s="39" t="s">
        <v>3974</v>
      </c>
      <c r="D153" s="39" t="s">
        <v>3874</v>
      </c>
      <c r="E153" s="39" t="s">
        <v>3839</v>
      </c>
      <c r="F153" s="50">
        <v>6001</v>
      </c>
      <c r="G153" s="39" t="s">
        <v>3973</v>
      </c>
      <c r="H153" s="41"/>
      <c r="I153" s="41"/>
      <c r="J153" s="41"/>
      <c r="K153" s="40"/>
    </row>
    <row r="154" spans="1:11">
      <c r="A154" s="39" t="s">
        <v>2167</v>
      </c>
      <c r="B154" s="39" t="s">
        <v>1079</v>
      </c>
      <c r="C154" s="39" t="s">
        <v>3972</v>
      </c>
      <c r="D154" s="39" t="s">
        <v>3971</v>
      </c>
      <c r="E154" s="39" t="s">
        <v>3839</v>
      </c>
      <c r="F154" s="50">
        <v>6074</v>
      </c>
      <c r="G154" s="39" t="s">
        <v>3970</v>
      </c>
      <c r="H154" s="41"/>
      <c r="I154" s="41"/>
      <c r="J154" s="41"/>
      <c r="K154" s="40"/>
    </row>
    <row r="155" spans="1:11">
      <c r="A155" s="39" t="s">
        <v>48</v>
      </c>
      <c r="B155" s="39" t="s">
        <v>3969</v>
      </c>
      <c r="C155" s="39" t="s">
        <v>3968</v>
      </c>
      <c r="D155" s="39" t="s">
        <v>3967</v>
      </c>
      <c r="E155" s="39" t="s">
        <v>3839</v>
      </c>
      <c r="F155" s="50">
        <v>6111</v>
      </c>
      <c r="G155" s="39" t="s">
        <v>3966</v>
      </c>
      <c r="H155" s="41"/>
      <c r="I155" s="41"/>
      <c r="J155" s="41"/>
      <c r="K155" s="40"/>
    </row>
    <row r="156" spans="1:11">
      <c r="A156" s="39" t="s">
        <v>1287</v>
      </c>
      <c r="B156" s="39" t="s">
        <v>2022</v>
      </c>
      <c r="C156" s="39" t="s">
        <v>3965</v>
      </c>
      <c r="D156" s="39" t="s">
        <v>3871</v>
      </c>
      <c r="E156" s="39" t="s">
        <v>3839</v>
      </c>
      <c r="F156" s="50">
        <v>6078</v>
      </c>
      <c r="G156" s="39"/>
      <c r="H156" s="41"/>
      <c r="I156" s="41"/>
      <c r="J156" s="41"/>
      <c r="K156" s="40"/>
    </row>
    <row r="157" spans="1:11">
      <c r="A157" s="39" t="s">
        <v>2874</v>
      </c>
      <c r="B157" s="39" t="s">
        <v>923</v>
      </c>
      <c r="C157" s="39" t="s">
        <v>3964</v>
      </c>
      <c r="D157" s="39" t="s">
        <v>3863</v>
      </c>
      <c r="E157" s="39" t="s">
        <v>3839</v>
      </c>
      <c r="F157" s="50">
        <v>6903</v>
      </c>
      <c r="G157" s="39" t="s">
        <v>3963</v>
      </c>
      <c r="H157" s="41"/>
      <c r="I157" s="41"/>
      <c r="J157" s="41"/>
      <c r="K157" s="40"/>
    </row>
    <row r="158" spans="1:11">
      <c r="A158" s="39" t="s">
        <v>160</v>
      </c>
      <c r="B158" s="39" t="s">
        <v>3962</v>
      </c>
      <c r="C158" s="39" t="s">
        <v>3961</v>
      </c>
      <c r="D158" s="39" t="s">
        <v>3960</v>
      </c>
      <c r="E158" s="39" t="s">
        <v>3839</v>
      </c>
      <c r="F158" s="50">
        <v>6108</v>
      </c>
      <c r="G158" s="39" t="s">
        <v>3959</v>
      </c>
      <c r="H158" s="41"/>
      <c r="I158" s="41"/>
      <c r="J158" s="41"/>
      <c r="K158" s="40"/>
    </row>
    <row r="159" spans="1:11">
      <c r="A159" s="39" t="s">
        <v>3958</v>
      </c>
      <c r="B159" s="39" t="s">
        <v>1455</v>
      </c>
      <c r="C159" s="39" t="s">
        <v>3957</v>
      </c>
      <c r="D159" s="39" t="s">
        <v>3956</v>
      </c>
      <c r="E159" s="39" t="s">
        <v>3839</v>
      </c>
      <c r="F159" s="50">
        <v>6807</v>
      </c>
      <c r="G159" s="39" t="s">
        <v>3955</v>
      </c>
      <c r="H159" s="41"/>
      <c r="I159" s="41"/>
      <c r="J159" s="41"/>
      <c r="K159" s="40"/>
    </row>
    <row r="160" spans="1:11">
      <c r="A160" s="39" t="s">
        <v>1118</v>
      </c>
      <c r="B160" s="39" t="s">
        <v>3954</v>
      </c>
      <c r="C160" s="39" t="s">
        <v>3953</v>
      </c>
      <c r="D160" s="39" t="s">
        <v>3952</v>
      </c>
      <c r="E160" s="39" t="s">
        <v>3839</v>
      </c>
      <c r="F160" s="50">
        <v>6854</v>
      </c>
      <c r="G160" s="39" t="s">
        <v>3951</v>
      </c>
      <c r="H160" s="41"/>
      <c r="I160" s="41"/>
      <c r="J160" s="41"/>
      <c r="K160" s="40"/>
    </row>
    <row r="161" spans="1:11">
      <c r="A161" s="39" t="s">
        <v>3950</v>
      </c>
      <c r="B161" s="39" t="s">
        <v>1133</v>
      </c>
      <c r="C161" s="39" t="s">
        <v>3949</v>
      </c>
      <c r="D161" s="39" t="s">
        <v>3948</v>
      </c>
      <c r="E161" s="39" t="s">
        <v>3839</v>
      </c>
      <c r="F161" s="50">
        <v>6870</v>
      </c>
      <c r="G161" s="39" t="s">
        <v>3947</v>
      </c>
      <c r="H161" s="41"/>
      <c r="I161" s="41"/>
      <c r="J161" s="41"/>
      <c r="K161" s="40"/>
    </row>
    <row r="162" spans="1:11">
      <c r="A162" s="39" t="s">
        <v>1229</v>
      </c>
      <c r="B162" s="39" t="s">
        <v>919</v>
      </c>
      <c r="C162" s="39" t="s">
        <v>3946</v>
      </c>
      <c r="D162" s="39" t="s">
        <v>3847</v>
      </c>
      <c r="E162" s="39" t="s">
        <v>3839</v>
      </c>
      <c r="F162" s="50">
        <v>6517</v>
      </c>
      <c r="G162" s="39" t="s">
        <v>3945</v>
      </c>
      <c r="H162" s="41"/>
      <c r="I162" s="41"/>
      <c r="J162" s="41"/>
      <c r="K162" s="40"/>
    </row>
    <row r="163" spans="1:11">
      <c r="A163" s="39" t="s">
        <v>489</v>
      </c>
      <c r="B163" s="39" t="s">
        <v>916</v>
      </c>
      <c r="C163" s="39" t="s">
        <v>3944</v>
      </c>
      <c r="D163" s="39" t="s">
        <v>3917</v>
      </c>
      <c r="E163" s="39" t="s">
        <v>3839</v>
      </c>
      <c r="F163" s="50">
        <v>6107</v>
      </c>
      <c r="G163" s="39" t="s">
        <v>3943</v>
      </c>
      <c r="H163" s="41"/>
      <c r="I163" s="41"/>
      <c r="J163" s="41"/>
      <c r="K163" s="40"/>
    </row>
    <row r="164" spans="1:11">
      <c r="A164" s="39" t="s">
        <v>1199</v>
      </c>
      <c r="B164" s="39" t="s">
        <v>3942</v>
      </c>
      <c r="C164" s="39" t="s">
        <v>3941</v>
      </c>
      <c r="D164" s="39" t="s">
        <v>3859</v>
      </c>
      <c r="E164" s="39" t="s">
        <v>3839</v>
      </c>
      <c r="F164" s="50">
        <v>6515</v>
      </c>
      <c r="G164" s="39" t="s">
        <v>3940</v>
      </c>
      <c r="H164" s="41"/>
      <c r="I164" s="41"/>
      <c r="J164" s="41"/>
      <c r="K164" s="40"/>
    </row>
    <row r="165" spans="1:11">
      <c r="A165" s="39" t="s">
        <v>873</v>
      </c>
      <c r="B165" s="39" t="s">
        <v>1193</v>
      </c>
      <c r="C165" s="39" t="s">
        <v>3939</v>
      </c>
      <c r="D165" s="39" t="s">
        <v>3938</v>
      </c>
      <c r="E165" s="39" t="s">
        <v>3839</v>
      </c>
      <c r="F165" s="50">
        <v>6355</v>
      </c>
      <c r="G165" s="39" t="s">
        <v>3937</v>
      </c>
      <c r="H165" s="41"/>
      <c r="I165" s="41"/>
      <c r="J165" s="41"/>
      <c r="K165" s="40"/>
    </row>
    <row r="166" spans="1:11">
      <c r="A166" s="39" t="s">
        <v>2968</v>
      </c>
      <c r="B166" s="39" t="s">
        <v>3936</v>
      </c>
      <c r="C166" s="39" t="s">
        <v>3935</v>
      </c>
      <c r="D166" s="39" t="s">
        <v>3896</v>
      </c>
      <c r="E166" s="39" t="s">
        <v>3839</v>
      </c>
      <c r="F166" s="50">
        <v>6082</v>
      </c>
      <c r="G166" s="39" t="s">
        <v>3934</v>
      </c>
      <c r="H166" s="41"/>
      <c r="I166" s="41"/>
      <c r="J166" s="41"/>
      <c r="K166" s="40"/>
    </row>
    <row r="167" spans="1:11">
      <c r="A167" s="39" t="s">
        <v>3933</v>
      </c>
      <c r="B167" s="39" t="s">
        <v>146</v>
      </c>
      <c r="C167" s="39" t="s">
        <v>3932</v>
      </c>
      <c r="D167" s="39" t="s">
        <v>793</v>
      </c>
      <c r="E167" s="39" t="s">
        <v>3839</v>
      </c>
      <c r="F167" s="50">
        <v>6010</v>
      </c>
      <c r="G167" s="39" t="s">
        <v>3931</v>
      </c>
      <c r="H167" s="41"/>
      <c r="I167" s="41"/>
      <c r="J167" s="41"/>
      <c r="K167" s="40"/>
    </row>
    <row r="168" spans="1:11">
      <c r="A168" s="39" t="s">
        <v>1221</v>
      </c>
      <c r="B168" s="39" t="s">
        <v>3930</v>
      </c>
      <c r="C168" s="39" t="s">
        <v>3929</v>
      </c>
      <c r="D168" s="39" t="s">
        <v>3928</v>
      </c>
      <c r="E168" s="39" t="s">
        <v>3839</v>
      </c>
      <c r="F168" s="50">
        <v>6447</v>
      </c>
      <c r="G168" s="39" t="s">
        <v>3927</v>
      </c>
      <c r="H168" s="41"/>
      <c r="I168" s="41"/>
      <c r="J168" s="41"/>
      <c r="K168" s="40"/>
    </row>
    <row r="169" spans="1:11">
      <c r="A169" s="39" t="s">
        <v>3926</v>
      </c>
      <c r="B169" s="39" t="s">
        <v>3925</v>
      </c>
      <c r="C169" s="39" t="s">
        <v>3924</v>
      </c>
      <c r="D169" s="39" t="s">
        <v>3923</v>
      </c>
      <c r="E169" s="39" t="s">
        <v>3839</v>
      </c>
      <c r="F169" s="50">
        <v>6375</v>
      </c>
      <c r="G169" s="39" t="s">
        <v>3922</v>
      </c>
      <c r="H169" s="41"/>
      <c r="I169" s="41"/>
      <c r="J169" s="41"/>
      <c r="K169" s="40"/>
    </row>
    <row r="170" spans="1:11">
      <c r="A170" s="39" t="s">
        <v>314</v>
      </c>
      <c r="B170" s="39" t="s">
        <v>1184</v>
      </c>
      <c r="C170" s="39" t="s">
        <v>3921</v>
      </c>
      <c r="D170" s="39" t="s">
        <v>3859</v>
      </c>
      <c r="E170" s="39" t="s">
        <v>3839</v>
      </c>
      <c r="F170" s="50">
        <v>6515</v>
      </c>
      <c r="G170" s="39" t="s">
        <v>3920</v>
      </c>
      <c r="H170" s="41"/>
      <c r="I170" s="41"/>
      <c r="J170" s="41"/>
      <c r="K170" s="40"/>
    </row>
    <row r="171" spans="1:11">
      <c r="A171" s="39" t="s">
        <v>2000</v>
      </c>
      <c r="B171" s="39" t="s">
        <v>3919</v>
      </c>
      <c r="C171" s="39" t="s">
        <v>3918</v>
      </c>
      <c r="D171" s="39" t="s">
        <v>3917</v>
      </c>
      <c r="E171" s="39" t="s">
        <v>3839</v>
      </c>
      <c r="F171" s="50">
        <v>6127</v>
      </c>
      <c r="G171" s="39" t="s">
        <v>3916</v>
      </c>
      <c r="H171" s="41"/>
      <c r="I171" s="41"/>
      <c r="J171" s="41"/>
      <c r="K171" s="40"/>
    </row>
    <row r="172" spans="1:11">
      <c r="A172" s="39" t="s">
        <v>2008</v>
      </c>
      <c r="B172" s="39" t="s">
        <v>1066</v>
      </c>
      <c r="C172" s="39" t="s">
        <v>3915</v>
      </c>
      <c r="D172" s="39" t="s">
        <v>3914</v>
      </c>
      <c r="E172" s="39" t="s">
        <v>3839</v>
      </c>
      <c r="F172" s="50">
        <v>6896</v>
      </c>
      <c r="G172" s="39" t="s">
        <v>3913</v>
      </c>
      <c r="H172" s="41"/>
      <c r="I172" s="41"/>
      <c r="J172" s="41"/>
      <c r="K172" s="40"/>
    </row>
    <row r="173" spans="1:11">
      <c r="A173" s="39" t="s">
        <v>745</v>
      </c>
      <c r="B173" s="39" t="s">
        <v>1173</v>
      </c>
      <c r="C173" s="39" t="s">
        <v>3912</v>
      </c>
      <c r="D173" s="39" t="s">
        <v>770</v>
      </c>
      <c r="E173" s="39" t="s">
        <v>3839</v>
      </c>
      <c r="F173" s="50">
        <v>6457</v>
      </c>
      <c r="G173" s="39" t="s">
        <v>3911</v>
      </c>
      <c r="H173" s="41"/>
      <c r="I173" s="41"/>
      <c r="J173" s="41"/>
      <c r="K173" s="40"/>
    </row>
    <row r="174" spans="1:11">
      <c r="A174" s="39" t="s">
        <v>1003</v>
      </c>
      <c r="B174" s="39" t="s">
        <v>3910</v>
      </c>
      <c r="C174" s="39" t="s">
        <v>3909</v>
      </c>
      <c r="D174" s="39" t="s">
        <v>2075</v>
      </c>
      <c r="E174" s="39" t="s">
        <v>3839</v>
      </c>
      <c r="F174" s="50">
        <v>6897</v>
      </c>
      <c r="G174" s="39" t="s">
        <v>3908</v>
      </c>
      <c r="H174" s="41"/>
      <c r="I174" s="41"/>
      <c r="J174" s="41"/>
      <c r="K174" s="40"/>
    </row>
    <row r="175" spans="1:11">
      <c r="A175" s="39" t="s">
        <v>3907</v>
      </c>
      <c r="B175" s="39" t="s">
        <v>1061</v>
      </c>
      <c r="C175" s="39" t="s">
        <v>3906</v>
      </c>
      <c r="D175" s="39" t="s">
        <v>3905</v>
      </c>
      <c r="E175" s="39" t="s">
        <v>3839</v>
      </c>
      <c r="F175" s="50">
        <v>6790</v>
      </c>
      <c r="G175" s="39" t="s">
        <v>3904</v>
      </c>
      <c r="H175" s="41"/>
      <c r="I175" s="41"/>
      <c r="J175" s="41"/>
      <c r="K175" s="40"/>
    </row>
    <row r="176" spans="1:11">
      <c r="A176" s="39" t="s">
        <v>331</v>
      </c>
      <c r="B176" s="39" t="s">
        <v>3903</v>
      </c>
      <c r="C176" s="39" t="s">
        <v>3902</v>
      </c>
      <c r="D176" s="39" t="s">
        <v>3890</v>
      </c>
      <c r="E176" s="39" t="s">
        <v>3839</v>
      </c>
      <c r="F176" s="50">
        <v>6484</v>
      </c>
      <c r="G176" s="39" t="s">
        <v>3901</v>
      </c>
      <c r="H176" s="41"/>
      <c r="I176" s="41"/>
      <c r="J176" s="41"/>
      <c r="K176" s="40"/>
    </row>
    <row r="177" spans="1:11">
      <c r="A177" s="39" t="s">
        <v>3900</v>
      </c>
      <c r="B177" s="39" t="s">
        <v>886</v>
      </c>
      <c r="C177" s="39" t="s">
        <v>3899</v>
      </c>
      <c r="D177" s="39" t="s">
        <v>2075</v>
      </c>
      <c r="E177" s="39" t="s">
        <v>3839</v>
      </c>
      <c r="F177" s="50">
        <v>6897</v>
      </c>
      <c r="G177" s="39" t="s">
        <v>3898</v>
      </c>
      <c r="H177" s="41"/>
      <c r="I177" s="41"/>
      <c r="J177" s="41"/>
      <c r="K177" s="40"/>
    </row>
    <row r="178" spans="1:11">
      <c r="A178" s="39" t="s">
        <v>2109</v>
      </c>
      <c r="B178" s="39" t="s">
        <v>1356</v>
      </c>
      <c r="C178" s="39" t="s">
        <v>3897</v>
      </c>
      <c r="D178" s="39" t="s">
        <v>3896</v>
      </c>
      <c r="E178" s="39" t="s">
        <v>3839</v>
      </c>
      <c r="F178" s="50">
        <v>6082</v>
      </c>
      <c r="G178" s="39" t="s">
        <v>3895</v>
      </c>
      <c r="H178" s="41"/>
      <c r="I178" s="41"/>
      <c r="J178" s="41"/>
      <c r="K178" s="40"/>
    </row>
    <row r="179" spans="1:11">
      <c r="A179" s="39" t="s">
        <v>909</v>
      </c>
      <c r="B179" s="39" t="s">
        <v>1164</v>
      </c>
      <c r="C179" s="39" t="s">
        <v>3894</v>
      </c>
      <c r="D179" s="39" t="s">
        <v>3893</v>
      </c>
      <c r="E179" s="39" t="s">
        <v>3839</v>
      </c>
      <c r="F179" s="50">
        <v>6470</v>
      </c>
      <c r="G179" s="39" t="s">
        <v>3892</v>
      </c>
      <c r="H179" s="41"/>
      <c r="I179" s="41"/>
      <c r="J179" s="41"/>
      <c r="K179" s="40"/>
    </row>
    <row r="180" spans="1:11">
      <c r="A180" s="39" t="s">
        <v>239</v>
      </c>
      <c r="B180" s="39" t="s">
        <v>2711</v>
      </c>
      <c r="C180" s="39" t="s">
        <v>3891</v>
      </c>
      <c r="D180" s="39" t="s">
        <v>3890</v>
      </c>
      <c r="E180" s="39" t="s">
        <v>3839</v>
      </c>
      <c r="F180" s="50">
        <v>6484</v>
      </c>
      <c r="G180" s="39" t="s">
        <v>3889</v>
      </c>
      <c r="H180" s="41"/>
      <c r="I180" s="41"/>
      <c r="J180" s="41"/>
      <c r="K180" s="40"/>
    </row>
    <row r="181" spans="1:11">
      <c r="A181" s="39" t="s">
        <v>3888</v>
      </c>
      <c r="B181" s="39" t="s">
        <v>1154</v>
      </c>
      <c r="C181" s="39" t="s">
        <v>3887</v>
      </c>
      <c r="D181" s="39" t="s">
        <v>3886</v>
      </c>
      <c r="E181" s="39" t="s">
        <v>3839</v>
      </c>
      <c r="F181" s="50">
        <v>6840</v>
      </c>
      <c r="G181" s="39" t="s">
        <v>3885</v>
      </c>
      <c r="H181" s="41"/>
      <c r="I181" s="41"/>
      <c r="J181" s="41"/>
      <c r="K181" s="40"/>
    </row>
    <row r="182" spans="1:11">
      <c r="A182" s="39" t="s">
        <v>1575</v>
      </c>
      <c r="B182" s="39" t="s">
        <v>3884</v>
      </c>
      <c r="C182" s="39" t="s">
        <v>3883</v>
      </c>
      <c r="D182" s="39" t="s">
        <v>3840</v>
      </c>
      <c r="E182" s="39" t="s">
        <v>3839</v>
      </c>
      <c r="F182" s="50">
        <v>6820</v>
      </c>
      <c r="G182" s="39" t="s">
        <v>3882</v>
      </c>
      <c r="H182" s="41"/>
      <c r="I182" s="41"/>
      <c r="J182" s="41"/>
      <c r="K182" s="40"/>
    </row>
    <row r="183" spans="1:11">
      <c r="A183" s="39" t="s">
        <v>53</v>
      </c>
      <c r="B183" s="39" t="s">
        <v>3881</v>
      </c>
      <c r="C183" s="39" t="s">
        <v>3880</v>
      </c>
      <c r="D183" s="39" t="s">
        <v>3859</v>
      </c>
      <c r="E183" s="39" t="s">
        <v>3839</v>
      </c>
      <c r="F183" s="50">
        <v>6511</v>
      </c>
      <c r="G183" s="39" t="s">
        <v>3879</v>
      </c>
      <c r="H183" s="41"/>
      <c r="I183" s="41"/>
      <c r="J183" s="41"/>
      <c r="K183" s="40"/>
    </row>
    <row r="184" spans="1:11">
      <c r="A184" s="39" t="s">
        <v>2828</v>
      </c>
      <c r="B184" s="39" t="s">
        <v>1125</v>
      </c>
      <c r="C184" s="39" t="s">
        <v>3878</v>
      </c>
      <c r="D184" s="39" t="s">
        <v>3877</v>
      </c>
      <c r="E184" s="39" t="s">
        <v>3839</v>
      </c>
      <c r="F184" s="50">
        <v>6370</v>
      </c>
      <c r="G184" s="39" t="s">
        <v>3876</v>
      </c>
      <c r="H184" s="41"/>
      <c r="I184" s="41"/>
      <c r="J184" s="41"/>
      <c r="K184" s="40"/>
    </row>
    <row r="185" spans="1:11">
      <c r="A185" s="39" t="s">
        <v>395</v>
      </c>
      <c r="B185" s="39" t="s">
        <v>1277</v>
      </c>
      <c r="C185" s="39" t="s">
        <v>3875</v>
      </c>
      <c r="D185" s="39" t="s">
        <v>3874</v>
      </c>
      <c r="E185" s="39" t="s">
        <v>3839</v>
      </c>
      <c r="F185" s="50">
        <v>6001</v>
      </c>
      <c r="G185" s="39" t="s">
        <v>3873</v>
      </c>
      <c r="H185" s="41"/>
      <c r="I185" s="41"/>
      <c r="J185" s="41"/>
      <c r="K185" s="40"/>
    </row>
    <row r="186" spans="1:11">
      <c r="A186" s="39" t="s">
        <v>147</v>
      </c>
      <c r="B186" s="39" t="s">
        <v>1972</v>
      </c>
      <c r="C186" s="39" t="s">
        <v>3872</v>
      </c>
      <c r="D186" s="39" t="s">
        <v>3871</v>
      </c>
      <c r="E186" s="39" t="s">
        <v>3839</v>
      </c>
      <c r="F186" s="50">
        <v>6078</v>
      </c>
      <c r="G186" s="39" t="s">
        <v>3870</v>
      </c>
      <c r="H186" s="41"/>
      <c r="I186" s="41"/>
      <c r="J186" s="41"/>
      <c r="K186" s="40"/>
    </row>
    <row r="187" spans="1:11">
      <c r="A187" s="39" t="s">
        <v>3869</v>
      </c>
      <c r="B187" s="39" t="s">
        <v>2329</v>
      </c>
      <c r="C187" s="39" t="s">
        <v>3868</v>
      </c>
      <c r="D187" s="39" t="s">
        <v>3867</v>
      </c>
      <c r="E187" s="39" t="s">
        <v>3839</v>
      </c>
      <c r="F187" s="50">
        <v>6410</v>
      </c>
      <c r="G187" s="39" t="s">
        <v>3866</v>
      </c>
      <c r="H187" s="41"/>
      <c r="I187" s="41"/>
      <c r="J187" s="41"/>
      <c r="K187" s="40"/>
    </row>
    <row r="188" spans="1:11">
      <c r="A188" s="39" t="s">
        <v>1039</v>
      </c>
      <c r="B188" s="39" t="s">
        <v>3865</v>
      </c>
      <c r="C188" s="39" t="s">
        <v>3864</v>
      </c>
      <c r="D188" s="39" t="s">
        <v>3863</v>
      </c>
      <c r="E188" s="39" t="s">
        <v>3839</v>
      </c>
      <c r="F188" s="50">
        <v>6903</v>
      </c>
      <c r="G188" s="39" t="s">
        <v>3862</v>
      </c>
      <c r="H188" s="41"/>
      <c r="I188" s="41"/>
      <c r="J188" s="41"/>
      <c r="K188" s="40"/>
    </row>
    <row r="189" spans="1:11">
      <c r="A189" s="39" t="s">
        <v>1084</v>
      </c>
      <c r="B189" s="39" t="s">
        <v>3861</v>
      </c>
      <c r="C189" s="39" t="s">
        <v>3860</v>
      </c>
      <c r="D189" s="39" t="s">
        <v>3859</v>
      </c>
      <c r="E189" s="39" t="s">
        <v>3839</v>
      </c>
      <c r="F189" s="50">
        <v>6513</v>
      </c>
      <c r="G189" s="39" t="s">
        <v>3858</v>
      </c>
      <c r="H189" s="41"/>
      <c r="I189" s="41"/>
      <c r="J189" s="41"/>
      <c r="K189" s="40"/>
    </row>
    <row r="190" spans="1:11">
      <c r="A190" s="39" t="s">
        <v>1238</v>
      </c>
      <c r="B190" s="39" t="s">
        <v>3857</v>
      </c>
      <c r="C190" s="39" t="s">
        <v>3856</v>
      </c>
      <c r="D190" s="39" t="s">
        <v>3855</v>
      </c>
      <c r="E190" s="39" t="s">
        <v>3839</v>
      </c>
      <c r="F190" s="50">
        <v>6437</v>
      </c>
      <c r="G190" s="39" t="s">
        <v>3854</v>
      </c>
      <c r="H190" s="41"/>
      <c r="I190" s="41"/>
      <c r="J190" s="41"/>
      <c r="K190" s="40"/>
    </row>
    <row r="191" spans="1:11">
      <c r="A191" s="39" t="s">
        <v>42</v>
      </c>
      <c r="B191" s="39" t="s">
        <v>3853</v>
      </c>
      <c r="C191" s="39" t="s">
        <v>3852</v>
      </c>
      <c r="D191" s="39" t="s">
        <v>3851</v>
      </c>
      <c r="E191" s="39" t="s">
        <v>3839</v>
      </c>
      <c r="F191" s="50">
        <v>6610</v>
      </c>
      <c r="G191" s="39" t="s">
        <v>3850</v>
      </c>
      <c r="H191" s="41"/>
      <c r="I191" s="41"/>
      <c r="J191" s="41"/>
      <c r="K191" s="40"/>
    </row>
    <row r="192" spans="1:11">
      <c r="A192" s="39" t="s">
        <v>1160</v>
      </c>
      <c r="B192" s="39" t="s">
        <v>3849</v>
      </c>
      <c r="C192" s="39" t="s">
        <v>3848</v>
      </c>
      <c r="D192" s="39" t="s">
        <v>3847</v>
      </c>
      <c r="E192" s="39" t="s">
        <v>3839</v>
      </c>
      <c r="F192" s="50">
        <v>6517</v>
      </c>
      <c r="G192" s="39" t="s">
        <v>3846</v>
      </c>
      <c r="H192" s="41"/>
      <c r="I192" s="41"/>
      <c r="J192" s="41"/>
      <c r="K192" s="40"/>
    </row>
    <row r="193" spans="1:11">
      <c r="A193" s="39" t="s">
        <v>53</v>
      </c>
      <c r="B193" s="39" t="s">
        <v>3845</v>
      </c>
      <c r="C193" s="39" t="s">
        <v>3844</v>
      </c>
      <c r="D193" s="39" t="s">
        <v>3843</v>
      </c>
      <c r="E193" s="39" t="s">
        <v>3839</v>
      </c>
      <c r="F193" s="50">
        <v>6611</v>
      </c>
      <c r="G193" s="39" t="s">
        <v>3842</v>
      </c>
      <c r="H193" s="41"/>
      <c r="I193" s="41"/>
      <c r="J193" s="41"/>
      <c r="K193" s="40"/>
    </row>
    <row r="194" spans="1:11">
      <c r="A194" s="39" t="s">
        <v>3435</v>
      </c>
      <c r="B194" s="39" t="s">
        <v>1715</v>
      </c>
      <c r="C194" s="39" t="s">
        <v>3841</v>
      </c>
      <c r="D194" s="39" t="s">
        <v>3840</v>
      </c>
      <c r="E194" s="39" t="s">
        <v>3839</v>
      </c>
      <c r="F194" s="50">
        <v>6820</v>
      </c>
      <c r="G194" s="39" t="s">
        <v>3838</v>
      </c>
      <c r="H194" s="41"/>
      <c r="I194" s="41"/>
      <c r="J194" s="41"/>
      <c r="K194" s="40"/>
    </row>
    <row r="195" spans="1:11">
      <c r="A195" s="39" t="s">
        <v>1018</v>
      </c>
      <c r="B195" s="39" t="s">
        <v>3837</v>
      </c>
      <c r="C195" s="39" t="s">
        <v>3836</v>
      </c>
      <c r="D195" s="39" t="s">
        <v>3828</v>
      </c>
      <c r="E195" s="39" t="s">
        <v>3827</v>
      </c>
      <c r="F195" s="50">
        <v>20007</v>
      </c>
      <c r="G195" s="39"/>
      <c r="H195" s="41"/>
      <c r="I195" s="41"/>
      <c r="J195" s="41"/>
      <c r="K195" s="40"/>
    </row>
    <row r="196" spans="1:11">
      <c r="A196" s="39" t="s">
        <v>147</v>
      </c>
      <c r="B196" s="39" t="s">
        <v>971</v>
      </c>
      <c r="C196" s="39" t="s">
        <v>3835</v>
      </c>
      <c r="D196" s="39" t="s">
        <v>3828</v>
      </c>
      <c r="E196" s="39" t="s">
        <v>3827</v>
      </c>
      <c r="F196" s="50">
        <v>20008</v>
      </c>
      <c r="G196" s="39" t="s">
        <v>3834</v>
      </c>
      <c r="H196" s="41"/>
      <c r="I196" s="41"/>
      <c r="J196" s="41"/>
      <c r="K196" s="40"/>
    </row>
    <row r="197" spans="1:11">
      <c r="A197" s="39" t="s">
        <v>3833</v>
      </c>
      <c r="B197" s="39" t="s">
        <v>912</v>
      </c>
      <c r="C197" s="39" t="s">
        <v>3832</v>
      </c>
      <c r="D197" s="39" t="s">
        <v>3828</v>
      </c>
      <c r="E197" s="39" t="s">
        <v>3827</v>
      </c>
      <c r="F197" s="50">
        <v>20015</v>
      </c>
      <c r="G197" s="39" t="s">
        <v>3831</v>
      </c>
      <c r="H197" s="41"/>
      <c r="I197" s="41"/>
      <c r="J197" s="41"/>
      <c r="K197" s="40"/>
    </row>
    <row r="198" spans="1:11">
      <c r="A198" s="39" t="s">
        <v>1026</v>
      </c>
      <c r="B198" s="39" t="s">
        <v>3830</v>
      </c>
      <c r="C198" s="39" t="s">
        <v>3829</v>
      </c>
      <c r="D198" s="39" t="s">
        <v>3828</v>
      </c>
      <c r="E198" s="39" t="s">
        <v>3827</v>
      </c>
      <c r="F198" s="50">
        <v>20007</v>
      </c>
      <c r="G198" s="39" t="s">
        <v>3826</v>
      </c>
      <c r="H198" s="41"/>
      <c r="I198" s="41"/>
      <c r="J198" s="41"/>
      <c r="K198" s="40"/>
    </row>
    <row r="199" spans="1:11">
      <c r="A199" s="39" t="s">
        <v>314</v>
      </c>
      <c r="B199" s="39" t="s">
        <v>872</v>
      </c>
      <c r="C199" s="39" t="s">
        <v>3825</v>
      </c>
      <c r="D199" s="39" t="s">
        <v>3824</v>
      </c>
      <c r="E199" s="39" t="s">
        <v>3823</v>
      </c>
      <c r="F199" s="50">
        <v>19950</v>
      </c>
      <c r="G199" s="39" t="s">
        <v>3822</v>
      </c>
      <c r="H199" s="41"/>
      <c r="I199" s="41"/>
      <c r="J199" s="41"/>
      <c r="K199" s="40"/>
    </row>
    <row r="200" spans="1:11">
      <c r="A200" s="39" t="s">
        <v>994</v>
      </c>
      <c r="B200" s="39" t="s">
        <v>927</v>
      </c>
      <c r="C200" s="39" t="s">
        <v>3821</v>
      </c>
      <c r="D200" s="39" t="s">
        <v>3781</v>
      </c>
      <c r="E200" s="39" t="s">
        <v>3730</v>
      </c>
      <c r="F200" s="50">
        <v>33138</v>
      </c>
      <c r="G200" s="39" t="s">
        <v>3820</v>
      </c>
      <c r="H200" s="41">
        <v>1100</v>
      </c>
      <c r="I200" s="41">
        <v>495</v>
      </c>
      <c r="J200" s="41"/>
      <c r="K200" s="40">
        <f ca="1">TODAY()-18</f>
        <v>43976</v>
      </c>
    </row>
    <row r="201" spans="1:11">
      <c r="A201" s="39" t="s">
        <v>980</v>
      </c>
      <c r="B201" s="39" t="s">
        <v>3819</v>
      </c>
      <c r="C201" s="39" t="s">
        <v>3818</v>
      </c>
      <c r="D201" s="39" t="s">
        <v>3817</v>
      </c>
      <c r="E201" s="39" t="s">
        <v>3730</v>
      </c>
      <c r="F201" s="50">
        <v>34108</v>
      </c>
      <c r="G201" s="39"/>
      <c r="H201" s="41"/>
      <c r="I201" s="41"/>
      <c r="J201" s="41"/>
      <c r="K201" s="40"/>
    </row>
    <row r="202" spans="1:11">
      <c r="A202" s="39" t="s">
        <v>2095</v>
      </c>
      <c r="B202" s="39" t="s">
        <v>3816</v>
      </c>
      <c r="C202" s="39" t="s">
        <v>3815</v>
      </c>
      <c r="D202" s="39" t="s">
        <v>3814</v>
      </c>
      <c r="E202" s="39" t="s">
        <v>3730</v>
      </c>
      <c r="F202" s="50">
        <v>33021</v>
      </c>
      <c r="G202" s="39" t="s">
        <v>3813</v>
      </c>
      <c r="H202" s="41"/>
      <c r="I202" s="41"/>
      <c r="J202" s="41"/>
      <c r="K202" s="40"/>
    </row>
    <row r="203" spans="1:11">
      <c r="A203" s="39" t="s">
        <v>3812</v>
      </c>
      <c r="B203" s="39" t="s">
        <v>1013</v>
      </c>
      <c r="C203" s="39" t="s">
        <v>3811</v>
      </c>
      <c r="D203" s="39" t="s">
        <v>3810</v>
      </c>
      <c r="E203" s="39" t="s">
        <v>3730</v>
      </c>
      <c r="F203" s="50">
        <v>33486</v>
      </c>
      <c r="G203" s="39" t="s">
        <v>3809</v>
      </c>
      <c r="H203" s="41"/>
      <c r="I203" s="41"/>
      <c r="J203" s="41"/>
      <c r="K203" s="40"/>
    </row>
    <row r="204" spans="1:11">
      <c r="A204" s="39" t="s">
        <v>3808</v>
      </c>
      <c r="B204" s="39" t="s">
        <v>1030</v>
      </c>
      <c r="C204" s="39" t="s">
        <v>3807</v>
      </c>
      <c r="D204" s="39" t="s">
        <v>3745</v>
      </c>
      <c r="E204" s="39" t="s">
        <v>3730</v>
      </c>
      <c r="F204" s="50">
        <v>33186</v>
      </c>
      <c r="G204" s="39" t="s">
        <v>3806</v>
      </c>
      <c r="H204" s="41"/>
      <c r="I204" s="41"/>
      <c r="J204" s="41"/>
      <c r="K204" s="40"/>
    </row>
    <row r="205" spans="1:11">
      <c r="A205" s="39" t="s">
        <v>868</v>
      </c>
      <c r="B205" s="39" t="s">
        <v>3805</v>
      </c>
      <c r="C205" s="39" t="s">
        <v>3804</v>
      </c>
      <c r="D205" s="39" t="s">
        <v>3803</v>
      </c>
      <c r="E205" s="39" t="s">
        <v>3730</v>
      </c>
      <c r="F205" s="50">
        <v>33304</v>
      </c>
      <c r="G205" s="39"/>
      <c r="H205" s="41"/>
      <c r="I205" s="41"/>
      <c r="J205" s="41"/>
      <c r="K205" s="40"/>
    </row>
    <row r="206" spans="1:11">
      <c r="A206" s="39" t="s">
        <v>484</v>
      </c>
      <c r="B206" s="39" t="s">
        <v>3802</v>
      </c>
      <c r="C206" s="39" t="s">
        <v>3801</v>
      </c>
      <c r="D206" s="39" t="s">
        <v>3800</v>
      </c>
      <c r="E206" s="39" t="s">
        <v>3730</v>
      </c>
      <c r="F206" s="50">
        <v>32309</v>
      </c>
      <c r="G206" s="39" t="s">
        <v>3799</v>
      </c>
      <c r="H206" s="41"/>
      <c r="I206" s="41"/>
      <c r="J206" s="41"/>
      <c r="K206" s="40"/>
    </row>
    <row r="207" spans="1:11">
      <c r="A207" s="39" t="s">
        <v>708</v>
      </c>
      <c r="B207" s="39" t="s">
        <v>3798</v>
      </c>
      <c r="C207" s="39" t="s">
        <v>3797</v>
      </c>
      <c r="D207" s="39" t="s">
        <v>3796</v>
      </c>
      <c r="E207" s="39" t="s">
        <v>3730</v>
      </c>
      <c r="F207" s="50">
        <v>33543</v>
      </c>
      <c r="G207" s="39"/>
      <c r="H207" s="41"/>
      <c r="I207" s="41"/>
      <c r="J207" s="41"/>
      <c r="K207" s="40"/>
    </row>
    <row r="208" spans="1:11">
      <c r="A208" s="39" t="s">
        <v>235</v>
      </c>
      <c r="B208" s="39" t="s">
        <v>3795</v>
      </c>
      <c r="C208" s="39" t="s">
        <v>3794</v>
      </c>
      <c r="D208" s="39" t="s">
        <v>3793</v>
      </c>
      <c r="E208" s="39" t="s">
        <v>3730</v>
      </c>
      <c r="F208" s="50">
        <v>33071</v>
      </c>
      <c r="G208" s="39" t="s">
        <v>3792</v>
      </c>
      <c r="H208" s="41"/>
      <c r="I208" s="41"/>
      <c r="J208" s="41"/>
      <c r="K208" s="40"/>
    </row>
    <row r="209" spans="1:11">
      <c r="A209" s="39" t="s">
        <v>48</v>
      </c>
      <c r="B209" s="39" t="s">
        <v>3791</v>
      </c>
      <c r="C209" s="39" t="s">
        <v>3790</v>
      </c>
      <c r="D209" s="39" t="s">
        <v>3789</v>
      </c>
      <c r="E209" s="39" t="s">
        <v>3730</v>
      </c>
      <c r="F209" s="50">
        <v>32169</v>
      </c>
      <c r="G209" s="39" t="s">
        <v>3788</v>
      </c>
      <c r="H209" s="41"/>
      <c r="I209" s="41"/>
      <c r="J209" s="41"/>
      <c r="K209" s="40"/>
    </row>
    <row r="210" spans="1:11">
      <c r="A210" s="39" t="s">
        <v>3787</v>
      </c>
      <c r="B210" s="39" t="s">
        <v>1882</v>
      </c>
      <c r="C210" s="39" t="s">
        <v>3786</v>
      </c>
      <c r="D210" s="39" t="s">
        <v>3785</v>
      </c>
      <c r="E210" s="39" t="s">
        <v>3730</v>
      </c>
      <c r="F210" s="50">
        <v>32792</v>
      </c>
      <c r="G210" s="39" t="s">
        <v>3784</v>
      </c>
      <c r="H210" s="41"/>
      <c r="I210" s="41"/>
      <c r="J210" s="41"/>
      <c r="K210" s="40"/>
    </row>
    <row r="211" spans="1:11">
      <c r="A211" s="39" t="s">
        <v>900</v>
      </c>
      <c r="B211" s="39" t="s">
        <v>3783</v>
      </c>
      <c r="C211" s="39" t="s">
        <v>3782</v>
      </c>
      <c r="D211" s="39" t="s">
        <v>3781</v>
      </c>
      <c r="E211" s="39" t="s">
        <v>3730</v>
      </c>
      <c r="F211" s="50">
        <v>33168</v>
      </c>
      <c r="G211" s="39" t="s">
        <v>3780</v>
      </c>
      <c r="H211" s="41"/>
      <c r="I211" s="41"/>
      <c r="J211" s="41"/>
      <c r="K211" s="40"/>
    </row>
    <row r="212" spans="1:11">
      <c r="A212" s="39" t="s">
        <v>69</v>
      </c>
      <c r="B212" s="39" t="s">
        <v>984</v>
      </c>
      <c r="C212" s="39" t="s">
        <v>3779</v>
      </c>
      <c r="D212" s="39" t="s">
        <v>3778</v>
      </c>
      <c r="E212" s="39" t="s">
        <v>3730</v>
      </c>
      <c r="F212" s="50">
        <v>33712</v>
      </c>
      <c r="G212" s="39" t="s">
        <v>3777</v>
      </c>
      <c r="H212" s="41"/>
      <c r="I212" s="41"/>
      <c r="J212" s="41"/>
      <c r="K212" s="40"/>
    </row>
    <row r="213" spans="1:11">
      <c r="A213" s="39" t="s">
        <v>1383</v>
      </c>
      <c r="B213" s="39" t="s">
        <v>1874</v>
      </c>
      <c r="C213" s="39" t="s">
        <v>3776</v>
      </c>
      <c r="D213" s="39" t="s">
        <v>3775</v>
      </c>
      <c r="E213" s="39" t="s">
        <v>3730</v>
      </c>
      <c r="F213" s="50">
        <v>32409</v>
      </c>
      <c r="G213" s="39" t="s">
        <v>3774</v>
      </c>
      <c r="H213" s="41"/>
      <c r="I213" s="41"/>
      <c r="J213" s="41"/>
      <c r="K213" s="40"/>
    </row>
    <row r="214" spans="1:11">
      <c r="A214" s="39" t="s">
        <v>810</v>
      </c>
      <c r="B214" s="39" t="s">
        <v>3773</v>
      </c>
      <c r="C214" s="39" t="s">
        <v>3772</v>
      </c>
      <c r="D214" s="39" t="s">
        <v>3771</v>
      </c>
      <c r="E214" s="39" t="s">
        <v>3730</v>
      </c>
      <c r="F214" s="50">
        <v>32176</v>
      </c>
      <c r="G214" s="39"/>
      <c r="H214" s="41"/>
      <c r="I214" s="41"/>
      <c r="J214" s="41"/>
      <c r="K214" s="40"/>
    </row>
    <row r="215" spans="1:11">
      <c r="A215" s="39" t="s">
        <v>3770</v>
      </c>
      <c r="B215" s="39" t="s">
        <v>1051</v>
      </c>
      <c r="C215" s="39" t="s">
        <v>3769</v>
      </c>
      <c r="D215" s="39" t="s">
        <v>3768</v>
      </c>
      <c r="E215" s="39" t="s">
        <v>3730</v>
      </c>
      <c r="F215" s="50">
        <v>33813</v>
      </c>
      <c r="G215" s="39" t="s">
        <v>3767</v>
      </c>
      <c r="H215" s="41"/>
      <c r="I215" s="41"/>
      <c r="J215" s="41"/>
      <c r="K215" s="40"/>
    </row>
    <row r="216" spans="1:11">
      <c r="A216" s="39" t="s">
        <v>587</v>
      </c>
      <c r="B216" s="39" t="s">
        <v>704</v>
      </c>
      <c r="C216" s="39" t="s">
        <v>3766</v>
      </c>
      <c r="D216" s="39" t="s">
        <v>3765</v>
      </c>
      <c r="E216" s="39" t="s">
        <v>3730</v>
      </c>
      <c r="F216" s="50">
        <v>33467</v>
      </c>
      <c r="G216" s="39" t="s">
        <v>3764</v>
      </c>
      <c r="H216" s="41"/>
      <c r="I216" s="41"/>
      <c r="J216" s="41"/>
      <c r="K216" s="40"/>
    </row>
    <row r="217" spans="1:11">
      <c r="A217" s="39" t="s">
        <v>155</v>
      </c>
      <c r="B217" s="39" t="s">
        <v>3763</v>
      </c>
      <c r="C217" s="39" t="s">
        <v>3762</v>
      </c>
      <c r="D217" s="39" t="s">
        <v>3761</v>
      </c>
      <c r="E217" s="39" t="s">
        <v>3730</v>
      </c>
      <c r="F217" s="50">
        <v>32312</v>
      </c>
      <c r="G217" s="39" t="s">
        <v>3760</v>
      </c>
      <c r="H217" s="41"/>
      <c r="I217" s="41"/>
      <c r="J217" s="41"/>
      <c r="K217" s="40"/>
    </row>
    <row r="218" spans="1:11">
      <c r="A218" s="39" t="s">
        <v>3759</v>
      </c>
      <c r="B218" s="39" t="s">
        <v>805</v>
      </c>
      <c r="C218" s="39" t="s">
        <v>3758</v>
      </c>
      <c r="D218" s="39" t="s">
        <v>3757</v>
      </c>
      <c r="E218" s="39" t="s">
        <v>3730</v>
      </c>
      <c r="F218" s="50">
        <v>32127</v>
      </c>
      <c r="G218" s="39" t="s">
        <v>3756</v>
      </c>
      <c r="H218" s="41"/>
      <c r="I218" s="41"/>
      <c r="J218" s="41"/>
      <c r="K218" s="40"/>
    </row>
    <row r="219" spans="1:11">
      <c r="A219" s="39" t="s">
        <v>858</v>
      </c>
      <c r="B219" s="39" t="s">
        <v>3755</v>
      </c>
      <c r="C219" s="39" t="s">
        <v>3754</v>
      </c>
      <c r="D219" s="39" t="s">
        <v>3753</v>
      </c>
      <c r="E219" s="39" t="s">
        <v>3730</v>
      </c>
      <c r="F219" s="50">
        <v>32720</v>
      </c>
      <c r="G219" s="39" t="s">
        <v>3752</v>
      </c>
      <c r="H219" s="41"/>
      <c r="I219" s="41"/>
      <c r="J219" s="41"/>
      <c r="K219" s="40"/>
    </row>
    <row r="220" spans="1:11">
      <c r="A220" s="39" t="s">
        <v>1984</v>
      </c>
      <c r="B220" s="39" t="s">
        <v>3751</v>
      </c>
      <c r="C220" s="39" t="s">
        <v>3750</v>
      </c>
      <c r="D220" s="39" t="s">
        <v>3749</v>
      </c>
      <c r="E220" s="39" t="s">
        <v>3730</v>
      </c>
      <c r="F220" s="50">
        <v>33903</v>
      </c>
      <c r="G220" s="39" t="s">
        <v>3748</v>
      </c>
      <c r="H220" s="41"/>
      <c r="I220" s="41"/>
      <c r="J220" s="41"/>
      <c r="K220" s="40"/>
    </row>
    <row r="221" spans="1:11">
      <c r="A221" s="39" t="s">
        <v>235</v>
      </c>
      <c r="B221" s="39" t="s">
        <v>3747</v>
      </c>
      <c r="C221" s="39" t="s">
        <v>3746</v>
      </c>
      <c r="D221" s="39" t="s">
        <v>3745</v>
      </c>
      <c r="E221" s="39" t="s">
        <v>3730</v>
      </c>
      <c r="F221" s="50">
        <v>33176</v>
      </c>
      <c r="G221" s="39" t="s">
        <v>3744</v>
      </c>
      <c r="H221" s="41"/>
      <c r="I221" s="41"/>
      <c r="J221" s="41"/>
      <c r="K221" s="40"/>
    </row>
    <row r="222" spans="1:11">
      <c r="A222" s="39" t="s">
        <v>3743</v>
      </c>
      <c r="B222" s="39" t="s">
        <v>795</v>
      </c>
      <c r="C222" s="39" t="s">
        <v>3742</v>
      </c>
      <c r="D222" s="39" t="s">
        <v>3741</v>
      </c>
      <c r="E222" s="39" t="s">
        <v>3730</v>
      </c>
      <c r="F222" s="50">
        <v>33704</v>
      </c>
      <c r="G222" s="39" t="s">
        <v>3740</v>
      </c>
      <c r="H222" s="41"/>
      <c r="I222" s="41"/>
      <c r="J222" s="41"/>
      <c r="K222" s="40"/>
    </row>
    <row r="223" spans="1:11">
      <c r="A223" s="39" t="s">
        <v>460</v>
      </c>
      <c r="B223" s="39" t="s">
        <v>790</v>
      </c>
      <c r="C223" s="39" t="s">
        <v>3739</v>
      </c>
      <c r="D223" s="39" t="s">
        <v>3738</v>
      </c>
      <c r="E223" s="39" t="s">
        <v>3730</v>
      </c>
      <c r="F223" s="50">
        <v>32963</v>
      </c>
      <c r="G223" s="39" t="s">
        <v>3737</v>
      </c>
      <c r="H223" s="41"/>
      <c r="I223" s="41"/>
      <c r="J223" s="41"/>
      <c r="K223" s="40"/>
    </row>
    <row r="224" spans="1:11">
      <c r="A224" s="39" t="s">
        <v>651</v>
      </c>
      <c r="B224" s="39" t="s">
        <v>3736</v>
      </c>
      <c r="C224" s="39" t="s">
        <v>3735</v>
      </c>
      <c r="D224" s="39" t="s">
        <v>3734</v>
      </c>
      <c r="E224" s="39" t="s">
        <v>3730</v>
      </c>
      <c r="F224" s="50">
        <v>33063</v>
      </c>
      <c r="G224" s="39" t="s">
        <v>3733</v>
      </c>
      <c r="H224" s="41"/>
      <c r="I224" s="41"/>
      <c r="J224" s="41"/>
      <c r="K224" s="40"/>
    </row>
    <row r="225" spans="1:11">
      <c r="A225" s="39" t="s">
        <v>1870</v>
      </c>
      <c r="B225" s="39" t="s">
        <v>843</v>
      </c>
      <c r="C225" s="39" t="s">
        <v>3732</v>
      </c>
      <c r="D225" s="39" t="s">
        <v>3731</v>
      </c>
      <c r="E225" s="39" t="s">
        <v>3730</v>
      </c>
      <c r="F225" s="50">
        <v>33334</v>
      </c>
      <c r="G225" s="39" t="s">
        <v>3729</v>
      </c>
      <c r="H225" s="41"/>
      <c r="I225" s="41"/>
      <c r="J225" s="41"/>
      <c r="K225" s="40"/>
    </row>
    <row r="226" spans="1:11">
      <c r="A226" s="39" t="s">
        <v>48</v>
      </c>
      <c r="B226" s="39" t="s">
        <v>3728</v>
      </c>
      <c r="C226" s="39" t="s">
        <v>3727</v>
      </c>
      <c r="D226" s="39" t="s">
        <v>3726</v>
      </c>
      <c r="E226" s="39" t="s">
        <v>3683</v>
      </c>
      <c r="F226" s="50">
        <v>30220</v>
      </c>
      <c r="G226" s="39" t="s">
        <v>3725</v>
      </c>
      <c r="H226" s="41">
        <v>1100</v>
      </c>
      <c r="I226" s="41"/>
      <c r="J226" s="41"/>
      <c r="K226" s="40">
        <f ca="1">TODAY()-56</f>
        <v>43938</v>
      </c>
    </row>
    <row r="227" spans="1:11">
      <c r="A227" s="39" t="s">
        <v>3724</v>
      </c>
      <c r="B227" s="39" t="s">
        <v>832</v>
      </c>
      <c r="C227" s="39" t="s">
        <v>3723</v>
      </c>
      <c r="D227" s="39" t="s">
        <v>3722</v>
      </c>
      <c r="E227" s="39" t="s">
        <v>3683</v>
      </c>
      <c r="F227" s="50">
        <v>30563</v>
      </c>
      <c r="G227" s="39" t="s">
        <v>3721</v>
      </c>
      <c r="H227" s="41"/>
      <c r="I227" s="41"/>
      <c r="J227" s="41"/>
      <c r="K227" s="40"/>
    </row>
    <row r="228" spans="1:11">
      <c r="A228" s="39" t="s">
        <v>1784</v>
      </c>
      <c r="B228" s="39" t="s">
        <v>3720</v>
      </c>
      <c r="C228" s="39" t="s">
        <v>3719</v>
      </c>
      <c r="D228" s="39" t="s">
        <v>3696</v>
      </c>
      <c r="E228" s="39" t="s">
        <v>3683</v>
      </c>
      <c r="F228" s="50">
        <v>30312</v>
      </c>
      <c r="G228" s="39" t="s">
        <v>3718</v>
      </c>
      <c r="H228" s="41"/>
      <c r="I228" s="41"/>
      <c r="J228" s="41"/>
      <c r="K228" s="40"/>
    </row>
    <row r="229" spans="1:11">
      <c r="A229" s="39" t="s">
        <v>48</v>
      </c>
      <c r="B229" s="39" t="s">
        <v>3717</v>
      </c>
      <c r="C229" s="39" t="s">
        <v>3716</v>
      </c>
      <c r="D229" s="39" t="s">
        <v>3715</v>
      </c>
      <c r="E229" s="39" t="s">
        <v>3683</v>
      </c>
      <c r="F229" s="50">
        <v>30047</v>
      </c>
      <c r="G229" s="39" t="s">
        <v>3714</v>
      </c>
      <c r="H229" s="41"/>
      <c r="I229" s="41"/>
      <c r="J229" s="41"/>
      <c r="K229" s="40"/>
    </row>
    <row r="230" spans="1:11">
      <c r="A230" s="39" t="s">
        <v>3713</v>
      </c>
      <c r="B230" s="39" t="s">
        <v>744</v>
      </c>
      <c r="C230" s="39" t="s">
        <v>3712</v>
      </c>
      <c r="D230" s="39" t="s">
        <v>3711</v>
      </c>
      <c r="E230" s="39" t="s">
        <v>3683</v>
      </c>
      <c r="F230" s="50">
        <v>30121</v>
      </c>
      <c r="G230" s="39" t="s">
        <v>3710</v>
      </c>
      <c r="H230" s="41"/>
      <c r="I230" s="41"/>
      <c r="J230" s="41"/>
      <c r="K230" s="40"/>
    </row>
    <row r="231" spans="1:11">
      <c r="A231" s="39" t="s">
        <v>3709</v>
      </c>
      <c r="B231" s="39" t="s">
        <v>817</v>
      </c>
      <c r="C231" s="39" t="s">
        <v>3708</v>
      </c>
      <c r="D231" s="39" t="s">
        <v>3707</v>
      </c>
      <c r="E231" s="39" t="s">
        <v>3683</v>
      </c>
      <c r="F231" s="50">
        <v>30087</v>
      </c>
      <c r="G231" s="39" t="s">
        <v>3706</v>
      </c>
      <c r="H231" s="41"/>
      <c r="I231" s="41"/>
      <c r="J231" s="41"/>
      <c r="K231" s="40"/>
    </row>
    <row r="232" spans="1:11">
      <c r="A232" s="39" t="s">
        <v>239</v>
      </c>
      <c r="B232" s="39" t="s">
        <v>813</v>
      </c>
      <c r="C232" s="39" t="s">
        <v>3705</v>
      </c>
      <c r="D232" s="39" t="s">
        <v>3704</v>
      </c>
      <c r="E232" s="39" t="s">
        <v>3683</v>
      </c>
      <c r="F232" s="50">
        <v>30068</v>
      </c>
      <c r="G232" s="39" t="s">
        <v>3703</v>
      </c>
      <c r="H232" s="41"/>
      <c r="I232" s="41"/>
      <c r="J232" s="41"/>
      <c r="K232" s="40"/>
    </row>
    <row r="233" spans="1:11">
      <c r="A233" s="39" t="s">
        <v>116</v>
      </c>
      <c r="B233" s="39" t="s">
        <v>3702</v>
      </c>
      <c r="C233" s="39" t="s">
        <v>3701</v>
      </c>
      <c r="D233" s="39" t="s">
        <v>3700</v>
      </c>
      <c r="E233" s="39" t="s">
        <v>3683</v>
      </c>
      <c r="F233" s="50">
        <v>30120</v>
      </c>
      <c r="G233" s="39" t="s">
        <v>3699</v>
      </c>
      <c r="H233" s="41"/>
      <c r="I233" s="41"/>
      <c r="J233" s="41"/>
      <c r="K233" s="40"/>
    </row>
    <row r="234" spans="1:11">
      <c r="A234" s="39" t="s">
        <v>822</v>
      </c>
      <c r="B234" s="39" t="s">
        <v>3698</v>
      </c>
      <c r="C234" s="39" t="s">
        <v>3697</v>
      </c>
      <c r="D234" s="39" t="s">
        <v>3696</v>
      </c>
      <c r="E234" s="39" t="s">
        <v>3683</v>
      </c>
      <c r="F234" s="50">
        <v>30328</v>
      </c>
      <c r="G234" s="39" t="s">
        <v>3695</v>
      </c>
      <c r="H234" s="41"/>
      <c r="I234" s="41"/>
      <c r="J234" s="41"/>
      <c r="K234" s="40"/>
    </row>
    <row r="235" spans="1:11">
      <c r="A235" s="39" t="s">
        <v>801</v>
      </c>
      <c r="B235" s="39" t="s">
        <v>3694</v>
      </c>
      <c r="C235" s="39" t="s">
        <v>3693</v>
      </c>
      <c r="D235" s="39" t="s">
        <v>3692</v>
      </c>
      <c r="E235" s="39" t="s">
        <v>3683</v>
      </c>
      <c r="F235" s="50">
        <v>30076</v>
      </c>
      <c r="G235" s="39" t="s">
        <v>3691</v>
      </c>
      <c r="H235" s="41"/>
      <c r="I235" s="41"/>
      <c r="J235" s="41"/>
      <c r="K235" s="40"/>
    </row>
    <row r="236" spans="1:11">
      <c r="A236" s="39" t="s">
        <v>116</v>
      </c>
      <c r="B236" s="39" t="s">
        <v>3690</v>
      </c>
      <c r="C236" s="39" t="s">
        <v>3689</v>
      </c>
      <c r="D236" s="39" t="s">
        <v>3688</v>
      </c>
      <c r="E236" s="39" t="s">
        <v>3683</v>
      </c>
      <c r="F236" s="50">
        <v>30022</v>
      </c>
      <c r="G236" s="39" t="s">
        <v>3687</v>
      </c>
      <c r="H236" s="41"/>
      <c r="I236" s="41"/>
      <c r="J236" s="41"/>
      <c r="K236" s="40"/>
    </row>
    <row r="237" spans="1:11">
      <c r="A237" s="39" t="s">
        <v>182</v>
      </c>
      <c r="B237" s="39" t="s">
        <v>3686</v>
      </c>
      <c r="C237" s="39" t="s">
        <v>3685</v>
      </c>
      <c r="D237" s="39" t="s">
        <v>3684</v>
      </c>
      <c r="E237" s="39" t="s">
        <v>3683</v>
      </c>
      <c r="F237" s="50">
        <v>30024</v>
      </c>
      <c r="G237" s="39" t="s">
        <v>3682</v>
      </c>
      <c r="H237" s="41"/>
      <c r="I237" s="41"/>
      <c r="J237" s="41"/>
      <c r="K237" s="40"/>
    </row>
    <row r="238" spans="1:11">
      <c r="A238" s="39" t="s">
        <v>737</v>
      </c>
      <c r="B238" s="39" t="s">
        <v>3681</v>
      </c>
      <c r="C238" s="39" t="s">
        <v>3680</v>
      </c>
      <c r="D238" s="39" t="s">
        <v>3679</v>
      </c>
      <c r="E238" s="39" t="s">
        <v>3639</v>
      </c>
      <c r="F238" s="50">
        <v>96749</v>
      </c>
      <c r="G238" s="39" t="s">
        <v>3678</v>
      </c>
      <c r="H238" s="41">
        <v>1100</v>
      </c>
      <c r="I238" s="41"/>
      <c r="J238" s="41"/>
      <c r="K238" s="40">
        <f ca="1">TODAY()-1</f>
        <v>43993</v>
      </c>
    </row>
    <row r="239" spans="1:11">
      <c r="A239" s="39" t="s">
        <v>190</v>
      </c>
      <c r="B239" s="39" t="s">
        <v>3677</v>
      </c>
      <c r="C239" s="39" t="s">
        <v>3676</v>
      </c>
      <c r="D239" s="39" t="s">
        <v>3656</v>
      </c>
      <c r="E239" s="39" t="s">
        <v>3639</v>
      </c>
      <c r="F239" s="50">
        <v>96816</v>
      </c>
      <c r="G239" s="39" t="s">
        <v>3675</v>
      </c>
      <c r="H239" s="41"/>
      <c r="I239" s="41"/>
      <c r="J239" s="41"/>
      <c r="K239" s="40"/>
    </row>
    <row r="240" spans="1:11">
      <c r="A240" s="39" t="s">
        <v>3674</v>
      </c>
      <c r="B240" s="39" t="s">
        <v>1925</v>
      </c>
      <c r="C240" s="39" t="s">
        <v>3673</v>
      </c>
      <c r="D240" s="39" t="s">
        <v>3656</v>
      </c>
      <c r="E240" s="39" t="s">
        <v>3639</v>
      </c>
      <c r="F240" s="50">
        <v>96815</v>
      </c>
      <c r="G240" s="39" t="s">
        <v>3672</v>
      </c>
      <c r="H240" s="41"/>
      <c r="I240" s="41"/>
      <c r="J240" s="41"/>
      <c r="K240" s="40"/>
    </row>
    <row r="241" spans="1:11">
      <c r="A241" s="39" t="s">
        <v>160</v>
      </c>
      <c r="B241" s="39" t="s">
        <v>3671</v>
      </c>
      <c r="C241" s="39" t="s">
        <v>3670</v>
      </c>
      <c r="D241" s="39" t="s">
        <v>3656</v>
      </c>
      <c r="E241" s="39" t="s">
        <v>3639</v>
      </c>
      <c r="F241" s="50">
        <v>96816</v>
      </c>
      <c r="G241" s="39" t="s">
        <v>3669</v>
      </c>
      <c r="H241" s="41"/>
      <c r="I241" s="41"/>
      <c r="J241" s="41"/>
      <c r="K241" s="40"/>
    </row>
    <row r="242" spans="1:11">
      <c r="A242" s="39" t="s">
        <v>3521</v>
      </c>
      <c r="B242" s="39" t="s">
        <v>87</v>
      </c>
      <c r="C242" s="39" t="s">
        <v>3668</v>
      </c>
      <c r="D242" s="39" t="s">
        <v>3667</v>
      </c>
      <c r="E242" s="39" t="s">
        <v>3639</v>
      </c>
      <c r="F242" s="50">
        <v>96768</v>
      </c>
      <c r="G242" s="39" t="s">
        <v>3666</v>
      </c>
      <c r="H242" s="41"/>
      <c r="I242" s="41"/>
      <c r="J242" s="41"/>
      <c r="K242" s="40"/>
    </row>
    <row r="243" spans="1:11">
      <c r="A243" s="39" t="s">
        <v>3665</v>
      </c>
      <c r="B243" s="39" t="s">
        <v>1893</v>
      </c>
      <c r="C243" s="39" t="s">
        <v>3664</v>
      </c>
      <c r="D243" s="39" t="s">
        <v>3663</v>
      </c>
      <c r="E243" s="39" t="s">
        <v>3639</v>
      </c>
      <c r="F243" s="50">
        <v>96744</v>
      </c>
      <c r="G243" s="39" t="s">
        <v>3662</v>
      </c>
      <c r="H243" s="41"/>
      <c r="I243" s="41"/>
      <c r="J243" s="41"/>
      <c r="K243" s="40"/>
    </row>
    <row r="244" spans="1:11">
      <c r="A244" s="39" t="s">
        <v>729</v>
      </c>
      <c r="B244" s="39" t="s">
        <v>3661</v>
      </c>
      <c r="C244" s="39" t="s">
        <v>3660</v>
      </c>
      <c r="D244" s="39" t="s">
        <v>3656</v>
      </c>
      <c r="E244" s="39" t="s">
        <v>3639</v>
      </c>
      <c r="F244" s="50">
        <v>96817</v>
      </c>
      <c r="G244" s="39" t="s">
        <v>3659</v>
      </c>
      <c r="H244" s="41"/>
      <c r="I244" s="41"/>
      <c r="J244" s="41"/>
      <c r="K244" s="40"/>
    </row>
    <row r="245" spans="1:11">
      <c r="A245" s="39" t="s">
        <v>3658</v>
      </c>
      <c r="B245" s="39" t="s">
        <v>1826</v>
      </c>
      <c r="C245" s="39" t="s">
        <v>3657</v>
      </c>
      <c r="D245" s="39" t="s">
        <v>3656</v>
      </c>
      <c r="E245" s="39" t="s">
        <v>3639</v>
      </c>
      <c r="F245" s="50">
        <v>96814</v>
      </c>
      <c r="G245" s="39" t="s">
        <v>3655</v>
      </c>
      <c r="H245" s="41"/>
      <c r="I245" s="41"/>
      <c r="J245" s="41"/>
      <c r="K245" s="40"/>
    </row>
    <row r="246" spans="1:11">
      <c r="A246" s="39" t="s">
        <v>48</v>
      </c>
      <c r="B246" s="39" t="s">
        <v>3654</v>
      </c>
      <c r="C246" s="39" t="s">
        <v>3653</v>
      </c>
      <c r="D246" s="39" t="s">
        <v>3652</v>
      </c>
      <c r="E246" s="39" t="s">
        <v>3639</v>
      </c>
      <c r="F246" s="50">
        <v>96754</v>
      </c>
      <c r="G246" s="39" t="s">
        <v>3651</v>
      </c>
      <c r="H246" s="41"/>
      <c r="I246" s="41"/>
      <c r="J246" s="41"/>
      <c r="K246" s="40"/>
    </row>
    <row r="247" spans="1:11">
      <c r="A247" s="39" t="s">
        <v>1076</v>
      </c>
      <c r="B247" s="39" t="s">
        <v>3650</v>
      </c>
      <c r="C247" s="39" t="s">
        <v>3649</v>
      </c>
      <c r="D247" s="39" t="s">
        <v>3648</v>
      </c>
      <c r="E247" s="39" t="s">
        <v>3639</v>
      </c>
      <c r="F247" s="50">
        <v>96743</v>
      </c>
      <c r="G247" s="39" t="s">
        <v>3647</v>
      </c>
      <c r="H247" s="41"/>
      <c r="I247" s="41"/>
      <c r="J247" s="41"/>
      <c r="K247" s="40"/>
    </row>
    <row r="248" spans="1:11">
      <c r="A248" s="39" t="s">
        <v>53</v>
      </c>
      <c r="B248" s="39" t="s">
        <v>3646</v>
      </c>
      <c r="C248" s="39" t="s">
        <v>3645</v>
      </c>
      <c r="D248" s="39" t="s">
        <v>3644</v>
      </c>
      <c r="E248" s="39" t="s">
        <v>3639</v>
      </c>
      <c r="F248" s="50">
        <v>96746</v>
      </c>
      <c r="G248" s="39" t="s">
        <v>3643</v>
      </c>
      <c r="H248" s="41"/>
      <c r="I248" s="41"/>
      <c r="J248" s="41"/>
      <c r="K248" s="40"/>
    </row>
    <row r="249" spans="1:11">
      <c r="A249" s="39" t="s">
        <v>3642</v>
      </c>
      <c r="B249" s="39" t="s">
        <v>651</v>
      </c>
      <c r="C249" s="39" t="s">
        <v>3641</v>
      </c>
      <c r="D249" s="39" t="s">
        <v>3640</v>
      </c>
      <c r="E249" s="39" t="s">
        <v>3639</v>
      </c>
      <c r="F249" s="50">
        <v>96734</v>
      </c>
      <c r="G249" s="39" t="s">
        <v>3638</v>
      </c>
      <c r="H249" s="41"/>
      <c r="I249" s="41"/>
      <c r="J249" s="41"/>
      <c r="K249" s="40"/>
    </row>
    <row r="250" spans="1:11">
      <c r="A250" s="39" t="s">
        <v>578</v>
      </c>
      <c r="B250" s="39" t="s">
        <v>3637</v>
      </c>
      <c r="C250" s="39" t="s">
        <v>3636</v>
      </c>
      <c r="D250" s="39" t="s">
        <v>3635</v>
      </c>
      <c r="E250" s="39" t="s">
        <v>3623</v>
      </c>
      <c r="F250" s="50">
        <v>52001</v>
      </c>
      <c r="G250" s="39"/>
      <c r="H250" s="41"/>
      <c r="I250" s="41"/>
      <c r="J250" s="41"/>
      <c r="K250" s="40"/>
    </row>
    <row r="251" spans="1:11">
      <c r="A251" s="39" t="s">
        <v>1429</v>
      </c>
      <c r="B251" s="39" t="s">
        <v>3634</v>
      </c>
      <c r="C251" s="39" t="s">
        <v>3633</v>
      </c>
      <c r="D251" s="39" t="s">
        <v>3632</v>
      </c>
      <c r="E251" s="39" t="s">
        <v>3623</v>
      </c>
      <c r="F251" s="50">
        <v>52403</v>
      </c>
      <c r="G251" s="39" t="s">
        <v>3631</v>
      </c>
      <c r="H251" s="41"/>
      <c r="I251" s="41"/>
      <c r="J251" s="41"/>
      <c r="K251" s="40"/>
    </row>
    <row r="252" spans="1:11">
      <c r="A252" s="39" t="s">
        <v>669</v>
      </c>
      <c r="B252" s="39" t="s">
        <v>3630</v>
      </c>
      <c r="C252" s="39" t="s">
        <v>3629</v>
      </c>
      <c r="D252" s="39" t="s">
        <v>3628</v>
      </c>
      <c r="E252" s="39" t="s">
        <v>3623</v>
      </c>
      <c r="F252" s="50">
        <v>50265</v>
      </c>
      <c r="G252" s="39" t="s">
        <v>3627</v>
      </c>
      <c r="H252" s="41"/>
      <c r="I252" s="41"/>
      <c r="J252" s="41"/>
      <c r="K252" s="40"/>
    </row>
    <row r="253" spans="1:11">
      <c r="A253" s="39" t="s">
        <v>688</v>
      </c>
      <c r="B253" s="39" t="s">
        <v>3626</v>
      </c>
      <c r="C253" s="39" t="s">
        <v>3625</v>
      </c>
      <c r="D253" s="39" t="s">
        <v>3624</v>
      </c>
      <c r="E253" s="39" t="s">
        <v>3623</v>
      </c>
      <c r="F253" s="50">
        <v>51104</v>
      </c>
      <c r="G253" s="39" t="s">
        <v>3622</v>
      </c>
      <c r="H253" s="41"/>
      <c r="I253" s="41"/>
      <c r="J253" s="41"/>
      <c r="K253" s="40"/>
    </row>
    <row r="254" spans="1:11">
      <c r="A254" s="39" t="s">
        <v>3621</v>
      </c>
      <c r="B254" s="39" t="s">
        <v>2732</v>
      </c>
      <c r="C254" s="39" t="s">
        <v>3620</v>
      </c>
      <c r="D254" s="39" t="s">
        <v>3619</v>
      </c>
      <c r="E254" s="39" t="s">
        <v>3611</v>
      </c>
      <c r="F254" s="50">
        <v>83864</v>
      </c>
      <c r="G254" s="39"/>
      <c r="H254" s="41">
        <v>1100</v>
      </c>
      <c r="I254" s="41">
        <v>495</v>
      </c>
      <c r="J254" s="41"/>
      <c r="K254" s="40">
        <f ca="1">TODAY()-16</f>
        <v>43978</v>
      </c>
    </row>
    <row r="255" spans="1:11">
      <c r="A255" s="39" t="s">
        <v>299</v>
      </c>
      <c r="B255" s="39" t="s">
        <v>3618</v>
      </c>
      <c r="C255" s="39" t="s">
        <v>3617</v>
      </c>
      <c r="D255" s="39" t="s">
        <v>1314</v>
      </c>
      <c r="E255" s="39" t="s">
        <v>3611</v>
      </c>
      <c r="F255" s="50">
        <v>83501</v>
      </c>
      <c r="G255" s="39" t="s">
        <v>3616</v>
      </c>
      <c r="H255" s="41"/>
      <c r="I255" s="41"/>
      <c r="J255" s="41"/>
      <c r="K255" s="40"/>
    </row>
    <row r="256" spans="1:11">
      <c r="A256" s="39" t="s">
        <v>3040</v>
      </c>
      <c r="B256" s="39" t="s">
        <v>624</v>
      </c>
      <c r="C256" s="39" t="s">
        <v>3615</v>
      </c>
      <c r="D256" s="39" t="s">
        <v>3612</v>
      </c>
      <c r="E256" s="39" t="s">
        <v>3611</v>
      </c>
      <c r="F256" s="50">
        <v>83709</v>
      </c>
      <c r="G256" s="39" t="s">
        <v>3614</v>
      </c>
      <c r="H256" s="41"/>
      <c r="I256" s="41"/>
      <c r="J256" s="41"/>
      <c r="K256" s="40"/>
    </row>
    <row r="257" spans="1:11">
      <c r="A257" s="39" t="s">
        <v>264</v>
      </c>
      <c r="B257" s="39" t="s">
        <v>624</v>
      </c>
      <c r="C257" s="39" t="s">
        <v>3613</v>
      </c>
      <c r="D257" s="39" t="s">
        <v>3612</v>
      </c>
      <c r="E257" s="39" t="s">
        <v>3611</v>
      </c>
      <c r="F257" s="50">
        <v>83702</v>
      </c>
      <c r="G257" s="39" t="s">
        <v>3610</v>
      </c>
      <c r="H257" s="41"/>
      <c r="I257" s="41"/>
      <c r="J257" s="41"/>
      <c r="K257" s="40"/>
    </row>
    <row r="258" spans="1:11">
      <c r="A258" s="39" t="s">
        <v>705</v>
      </c>
      <c r="B258" s="39" t="s">
        <v>3609</v>
      </c>
      <c r="C258" s="39" t="s">
        <v>3608</v>
      </c>
      <c r="D258" s="39" t="s">
        <v>3578</v>
      </c>
      <c r="E258" s="39" t="s">
        <v>3530</v>
      </c>
      <c r="F258" s="50">
        <v>60201</v>
      </c>
      <c r="G258" s="39" t="s">
        <v>3607</v>
      </c>
      <c r="H258" s="41"/>
      <c r="I258" s="41"/>
      <c r="J258" s="41">
        <v>795</v>
      </c>
      <c r="K258" s="40"/>
    </row>
    <row r="259" spans="1:11">
      <c r="A259" s="39" t="s">
        <v>3606</v>
      </c>
      <c r="B259" s="39" t="s">
        <v>692</v>
      </c>
      <c r="C259" s="39" t="s">
        <v>3605</v>
      </c>
      <c r="D259" s="39" t="s">
        <v>3604</v>
      </c>
      <c r="E259" s="39" t="s">
        <v>3530</v>
      </c>
      <c r="F259" s="50">
        <v>61821</v>
      </c>
      <c r="G259" s="39" t="s">
        <v>3603</v>
      </c>
      <c r="H259" s="41">
        <v>1100</v>
      </c>
      <c r="I259" s="41"/>
      <c r="J259" s="41"/>
      <c r="K259" s="40">
        <f ca="1">TODAY()-44</f>
        <v>43950</v>
      </c>
    </row>
    <row r="260" spans="1:11">
      <c r="A260" s="39" t="s">
        <v>1870</v>
      </c>
      <c r="B260" s="39" t="s">
        <v>637</v>
      </c>
      <c r="C260" s="39" t="s">
        <v>3602</v>
      </c>
      <c r="D260" s="39" t="s">
        <v>3601</v>
      </c>
      <c r="E260" s="39" t="s">
        <v>3530</v>
      </c>
      <c r="F260" s="50">
        <v>61073</v>
      </c>
      <c r="G260" s="39" t="s">
        <v>3600</v>
      </c>
      <c r="H260" s="41">
        <v>1100</v>
      </c>
      <c r="I260" s="41"/>
      <c r="J260" s="41"/>
      <c r="K260" s="40">
        <f ca="1">TODAY()-22</f>
        <v>43972</v>
      </c>
    </row>
    <row r="261" spans="1:11">
      <c r="A261" s="39" t="s">
        <v>3599</v>
      </c>
      <c r="B261" s="39" t="s">
        <v>707</v>
      </c>
      <c r="C261" s="39" t="s">
        <v>3598</v>
      </c>
      <c r="D261" s="39" t="s">
        <v>3597</v>
      </c>
      <c r="E261" s="39" t="s">
        <v>3530</v>
      </c>
      <c r="F261" s="50">
        <v>60517</v>
      </c>
      <c r="G261" s="39"/>
      <c r="H261" s="41"/>
      <c r="I261" s="41"/>
      <c r="J261" s="41"/>
      <c r="K261" s="40"/>
    </row>
    <row r="262" spans="1:11">
      <c r="A262" s="39" t="s">
        <v>659</v>
      </c>
      <c r="B262" s="39" t="s">
        <v>3596</v>
      </c>
      <c r="C262" s="39" t="s">
        <v>3595</v>
      </c>
      <c r="D262" s="39" t="s">
        <v>3594</v>
      </c>
      <c r="E262" s="39" t="s">
        <v>3530</v>
      </c>
      <c r="F262" s="50">
        <v>60047</v>
      </c>
      <c r="G262" s="39" t="s">
        <v>3593</v>
      </c>
      <c r="H262" s="41"/>
      <c r="I262" s="41"/>
      <c r="J262" s="41"/>
      <c r="K262" s="40"/>
    </row>
    <row r="263" spans="1:11">
      <c r="A263" s="39" t="s">
        <v>613</v>
      </c>
      <c r="B263" s="39" t="s">
        <v>3592</v>
      </c>
      <c r="C263" s="39" t="s">
        <v>3591</v>
      </c>
      <c r="D263" s="39" t="s">
        <v>3555</v>
      </c>
      <c r="E263" s="39" t="s">
        <v>3530</v>
      </c>
      <c r="F263" s="50">
        <v>60615</v>
      </c>
      <c r="G263" s="39" t="s">
        <v>3590</v>
      </c>
      <c r="H263" s="41"/>
      <c r="I263" s="41"/>
      <c r="J263" s="41"/>
      <c r="K263" s="40"/>
    </row>
    <row r="264" spans="1:11">
      <c r="A264" s="39" t="s">
        <v>264</v>
      </c>
      <c r="B264" s="39" t="s">
        <v>1898</v>
      </c>
      <c r="C264" s="39" t="s">
        <v>3589</v>
      </c>
      <c r="D264" s="39" t="s">
        <v>3555</v>
      </c>
      <c r="E264" s="39" t="s">
        <v>3530</v>
      </c>
      <c r="F264" s="50">
        <v>60620</v>
      </c>
      <c r="G264" s="39" t="s">
        <v>3588</v>
      </c>
      <c r="H264" s="41"/>
      <c r="I264" s="41"/>
      <c r="J264" s="41"/>
      <c r="K264" s="40"/>
    </row>
    <row r="265" spans="1:11">
      <c r="A265" s="39" t="s">
        <v>3587</v>
      </c>
      <c r="B265" s="39" t="s">
        <v>1607</v>
      </c>
      <c r="C265" s="39" t="s">
        <v>3586</v>
      </c>
      <c r="D265" s="39" t="s">
        <v>3585</v>
      </c>
      <c r="E265" s="39" t="s">
        <v>3530</v>
      </c>
      <c r="F265" s="50">
        <v>60305</v>
      </c>
      <c r="G265" s="39" t="s">
        <v>3584</v>
      </c>
      <c r="H265" s="41"/>
      <c r="I265" s="41"/>
      <c r="J265" s="41"/>
      <c r="K265" s="40"/>
    </row>
    <row r="266" spans="1:11">
      <c r="A266" s="39" t="s">
        <v>1167</v>
      </c>
      <c r="B266" s="39" t="s">
        <v>3583</v>
      </c>
      <c r="C266" s="39" t="s">
        <v>3582</v>
      </c>
      <c r="D266" s="39" t="s">
        <v>333</v>
      </c>
      <c r="E266" s="39" t="s">
        <v>3530</v>
      </c>
      <c r="F266" s="50">
        <v>62704</v>
      </c>
      <c r="G266" s="39" t="s">
        <v>3581</v>
      </c>
      <c r="H266" s="41"/>
      <c r="I266" s="41"/>
      <c r="J266" s="41"/>
      <c r="K266" s="40"/>
    </row>
    <row r="267" spans="1:11">
      <c r="A267" s="39" t="s">
        <v>299</v>
      </c>
      <c r="B267" s="39" t="s">
        <v>3580</v>
      </c>
      <c r="C267" s="39" t="s">
        <v>3579</v>
      </c>
      <c r="D267" s="39" t="s">
        <v>3578</v>
      </c>
      <c r="E267" s="39" t="s">
        <v>3530</v>
      </c>
      <c r="F267" s="50">
        <v>60202</v>
      </c>
      <c r="G267" s="39" t="s">
        <v>3577</v>
      </c>
      <c r="H267" s="41"/>
      <c r="I267" s="41"/>
      <c r="J267" s="41"/>
      <c r="K267" s="40"/>
    </row>
    <row r="268" spans="1:11">
      <c r="A268" s="39" t="s">
        <v>239</v>
      </c>
      <c r="B268" s="39" t="s">
        <v>654</v>
      </c>
      <c r="C268" s="39" t="s">
        <v>3576</v>
      </c>
      <c r="D268" s="39" t="s">
        <v>3549</v>
      </c>
      <c r="E268" s="39" t="s">
        <v>3530</v>
      </c>
      <c r="F268" s="50">
        <v>60062</v>
      </c>
      <c r="G268" s="39" t="s">
        <v>3575</v>
      </c>
      <c r="H268" s="41"/>
      <c r="I268" s="41"/>
      <c r="J268" s="41"/>
      <c r="K268" s="40"/>
    </row>
    <row r="269" spans="1:11">
      <c r="A269" s="39" t="s">
        <v>3574</v>
      </c>
      <c r="B269" s="39" t="s">
        <v>700</v>
      </c>
      <c r="C269" s="39" t="s">
        <v>3573</v>
      </c>
      <c r="D269" s="39" t="s">
        <v>3572</v>
      </c>
      <c r="E269" s="39" t="s">
        <v>3530</v>
      </c>
      <c r="F269" s="50">
        <v>60473</v>
      </c>
      <c r="G269" s="39" t="s">
        <v>3571</v>
      </c>
      <c r="H269" s="41"/>
      <c r="I269" s="41"/>
      <c r="J269" s="41"/>
      <c r="K269" s="40"/>
    </row>
    <row r="270" spans="1:11">
      <c r="A270" s="39" t="s">
        <v>3570</v>
      </c>
      <c r="B270" s="39" t="s">
        <v>1822</v>
      </c>
      <c r="C270" s="39" t="s">
        <v>3569</v>
      </c>
      <c r="D270" s="39" t="s">
        <v>3568</v>
      </c>
      <c r="E270" s="39" t="s">
        <v>3530</v>
      </c>
      <c r="F270" s="50">
        <v>60025</v>
      </c>
      <c r="G270" s="39" t="s">
        <v>3567</v>
      </c>
      <c r="H270" s="41"/>
      <c r="I270" s="41"/>
      <c r="J270" s="41"/>
      <c r="K270" s="40"/>
    </row>
    <row r="271" spans="1:11">
      <c r="A271" s="39" t="s">
        <v>601</v>
      </c>
      <c r="B271" s="39" t="s">
        <v>641</v>
      </c>
      <c r="C271" s="39" t="s">
        <v>3566</v>
      </c>
      <c r="D271" s="39" t="s">
        <v>3565</v>
      </c>
      <c r="E271" s="39" t="s">
        <v>3530</v>
      </c>
      <c r="F271" s="50">
        <v>60504</v>
      </c>
      <c r="G271" s="39" t="s">
        <v>3564</v>
      </c>
      <c r="H271" s="41"/>
      <c r="I271" s="41"/>
      <c r="J271" s="41"/>
      <c r="K271" s="40"/>
    </row>
    <row r="272" spans="1:11">
      <c r="A272" s="39" t="s">
        <v>3563</v>
      </c>
      <c r="B272" s="39" t="s">
        <v>1788</v>
      </c>
      <c r="C272" s="39" t="s">
        <v>3562</v>
      </c>
      <c r="D272" s="39" t="s">
        <v>2044</v>
      </c>
      <c r="E272" s="39" t="s">
        <v>3530</v>
      </c>
      <c r="F272" s="50">
        <v>60521</v>
      </c>
      <c r="G272" s="39" t="s">
        <v>3561</v>
      </c>
      <c r="H272" s="41"/>
      <c r="I272" s="41"/>
      <c r="J272" s="41"/>
      <c r="K272" s="40"/>
    </row>
    <row r="273" spans="1:11">
      <c r="A273" s="39" t="s">
        <v>659</v>
      </c>
      <c r="B273" s="39" t="s">
        <v>3560</v>
      </c>
      <c r="C273" s="39" t="s">
        <v>3559</v>
      </c>
      <c r="D273" s="39" t="s">
        <v>3555</v>
      </c>
      <c r="E273" s="39" t="s">
        <v>3530</v>
      </c>
      <c r="F273" s="50">
        <v>60613</v>
      </c>
      <c r="G273" s="39" t="s">
        <v>3558</v>
      </c>
      <c r="H273" s="41"/>
      <c r="I273" s="41"/>
      <c r="J273" s="41"/>
      <c r="K273" s="40"/>
    </row>
    <row r="274" spans="1:11">
      <c r="A274" s="39" t="s">
        <v>48</v>
      </c>
      <c r="B274" s="39" t="s">
        <v>3557</v>
      </c>
      <c r="C274" s="39" t="s">
        <v>3556</v>
      </c>
      <c r="D274" s="39" t="s">
        <v>3555</v>
      </c>
      <c r="E274" s="39" t="s">
        <v>3530</v>
      </c>
      <c r="F274" s="50">
        <v>60605</v>
      </c>
      <c r="G274" s="39" t="s">
        <v>3554</v>
      </c>
      <c r="H274" s="41"/>
      <c r="I274" s="41"/>
      <c r="J274" s="41"/>
      <c r="K274" s="40"/>
    </row>
    <row r="275" spans="1:11">
      <c r="A275" s="39" t="s">
        <v>53</v>
      </c>
      <c r="B275" s="39" t="s">
        <v>3553</v>
      </c>
      <c r="C275" s="39" t="s">
        <v>3552</v>
      </c>
      <c r="D275" s="39" t="s">
        <v>333</v>
      </c>
      <c r="E275" s="39" t="s">
        <v>3530</v>
      </c>
      <c r="F275" s="50">
        <v>62704</v>
      </c>
      <c r="G275" s="39" t="s">
        <v>3551</v>
      </c>
      <c r="H275" s="41"/>
      <c r="I275" s="41"/>
      <c r="J275" s="41"/>
      <c r="K275" s="40"/>
    </row>
    <row r="276" spans="1:11">
      <c r="A276" s="39" t="s">
        <v>2194</v>
      </c>
      <c r="B276" s="39" t="s">
        <v>605</v>
      </c>
      <c r="C276" s="39" t="s">
        <v>3550</v>
      </c>
      <c r="D276" s="39" t="s">
        <v>3549</v>
      </c>
      <c r="E276" s="39" t="s">
        <v>3530</v>
      </c>
      <c r="F276" s="50">
        <v>60062</v>
      </c>
      <c r="G276" s="39" t="s">
        <v>3548</v>
      </c>
      <c r="H276" s="41"/>
      <c r="I276" s="41"/>
      <c r="J276" s="41"/>
      <c r="K276" s="40"/>
    </row>
    <row r="277" spans="1:11">
      <c r="A277" s="39" t="s">
        <v>3451</v>
      </c>
      <c r="B277" s="39" t="s">
        <v>600</v>
      </c>
      <c r="C277" s="39" t="s">
        <v>3547</v>
      </c>
      <c r="D277" s="39" t="s">
        <v>3546</v>
      </c>
      <c r="E277" s="39" t="s">
        <v>3530</v>
      </c>
      <c r="F277" s="50">
        <v>60015</v>
      </c>
      <c r="G277" s="39" t="s">
        <v>3545</v>
      </c>
      <c r="H277" s="41"/>
      <c r="I277" s="41"/>
      <c r="J277" s="41"/>
      <c r="K277" s="40"/>
    </row>
    <row r="278" spans="1:11">
      <c r="A278" s="39" t="s">
        <v>3544</v>
      </c>
      <c r="B278" s="39" t="s">
        <v>595</v>
      </c>
      <c r="C278" s="39" t="s">
        <v>3543</v>
      </c>
      <c r="D278" s="39" t="s">
        <v>3542</v>
      </c>
      <c r="E278" s="39" t="s">
        <v>3530</v>
      </c>
      <c r="F278" s="50">
        <v>60045</v>
      </c>
      <c r="G278" s="39" t="s">
        <v>3541</v>
      </c>
      <c r="H278" s="41"/>
      <c r="I278" s="41"/>
      <c r="J278" s="41"/>
      <c r="K278" s="40"/>
    </row>
    <row r="279" spans="1:11">
      <c r="A279" s="39" t="s">
        <v>697</v>
      </c>
      <c r="B279" s="39" t="s">
        <v>3540</v>
      </c>
      <c r="C279" s="39" t="s">
        <v>3539</v>
      </c>
      <c r="D279" s="39" t="s">
        <v>3538</v>
      </c>
      <c r="E279" s="39" t="s">
        <v>3530</v>
      </c>
      <c r="F279" s="50">
        <v>60030</v>
      </c>
      <c r="G279" s="39" t="s">
        <v>3537</v>
      </c>
      <c r="H279" s="41"/>
      <c r="I279" s="41"/>
      <c r="J279" s="41"/>
      <c r="K279" s="40"/>
    </row>
    <row r="280" spans="1:11">
      <c r="A280" s="39" t="s">
        <v>494</v>
      </c>
      <c r="B280" s="39" t="s">
        <v>582</v>
      </c>
      <c r="C280" s="39" t="s">
        <v>3536</v>
      </c>
      <c r="D280" s="39" t="s">
        <v>3535</v>
      </c>
      <c r="E280" s="39" t="s">
        <v>3530</v>
      </c>
      <c r="F280" s="50">
        <v>60048</v>
      </c>
      <c r="G280" s="39" t="s">
        <v>3534</v>
      </c>
      <c r="H280" s="41"/>
      <c r="I280" s="41"/>
      <c r="J280" s="41"/>
      <c r="K280" s="40"/>
    </row>
    <row r="281" spans="1:11">
      <c r="A281" s="39" t="s">
        <v>177</v>
      </c>
      <c r="B281" s="39" t="s">
        <v>3533</v>
      </c>
      <c r="C281" s="39" t="s">
        <v>3532</v>
      </c>
      <c r="D281" s="39" t="s">
        <v>3531</v>
      </c>
      <c r="E281" s="39" t="s">
        <v>3530</v>
      </c>
      <c r="F281" s="50">
        <v>60010</v>
      </c>
      <c r="G281" s="39"/>
      <c r="H281" s="41"/>
      <c r="I281" s="41"/>
      <c r="J281" s="41"/>
      <c r="K281" s="40"/>
    </row>
    <row r="282" spans="1:11">
      <c r="A282" s="39" t="s">
        <v>435</v>
      </c>
      <c r="B282" s="39" t="s">
        <v>3529</v>
      </c>
      <c r="C282" s="39" t="s">
        <v>3528</v>
      </c>
      <c r="D282" s="39" t="s">
        <v>3527</v>
      </c>
      <c r="E282" s="39" t="s">
        <v>3499</v>
      </c>
      <c r="F282" s="50">
        <v>47904</v>
      </c>
      <c r="G282" s="39" t="s">
        <v>3526</v>
      </c>
      <c r="H282" s="41">
        <v>1100</v>
      </c>
      <c r="I282" s="41"/>
      <c r="J282" s="41"/>
      <c r="K282" s="40">
        <f ca="1">TODAY()-18</f>
        <v>43976</v>
      </c>
    </row>
    <row r="283" spans="1:11">
      <c r="A283" s="39" t="s">
        <v>3525</v>
      </c>
      <c r="B283" s="39" t="s">
        <v>535</v>
      </c>
      <c r="C283" s="39" t="s">
        <v>3524</v>
      </c>
      <c r="D283" s="39" t="s">
        <v>3523</v>
      </c>
      <c r="E283" s="39" t="s">
        <v>3499</v>
      </c>
      <c r="F283" s="50">
        <v>47906</v>
      </c>
      <c r="G283" s="39" t="s">
        <v>3522</v>
      </c>
      <c r="H283" s="41"/>
      <c r="I283" s="41"/>
      <c r="J283" s="41"/>
      <c r="K283" s="40"/>
    </row>
    <row r="284" spans="1:11">
      <c r="A284" s="39" t="s">
        <v>3521</v>
      </c>
      <c r="B284" s="39" t="s">
        <v>3134</v>
      </c>
      <c r="C284" s="39" t="s">
        <v>3520</v>
      </c>
      <c r="D284" s="39" t="s">
        <v>2208</v>
      </c>
      <c r="E284" s="39" t="s">
        <v>3499</v>
      </c>
      <c r="F284" s="50">
        <v>47401</v>
      </c>
      <c r="G284" s="39" t="s">
        <v>3519</v>
      </c>
      <c r="H284" s="41"/>
      <c r="I284" s="41"/>
      <c r="J284" s="41"/>
      <c r="K284" s="40"/>
    </row>
    <row r="285" spans="1:11">
      <c r="A285" s="39" t="s">
        <v>519</v>
      </c>
      <c r="B285" s="39" t="s">
        <v>1371</v>
      </c>
      <c r="C285" s="39" t="s">
        <v>3518</v>
      </c>
      <c r="D285" s="39" t="s">
        <v>3517</v>
      </c>
      <c r="E285" s="39" t="s">
        <v>3499</v>
      </c>
      <c r="F285" s="50">
        <v>46260</v>
      </c>
      <c r="G285" s="39" t="s">
        <v>3516</v>
      </c>
      <c r="H285" s="41"/>
      <c r="I285" s="41"/>
      <c r="J285" s="41"/>
      <c r="K285" s="40"/>
    </row>
    <row r="286" spans="1:11">
      <c r="A286" s="39" t="s">
        <v>750</v>
      </c>
      <c r="B286" s="39" t="s">
        <v>1492</v>
      </c>
      <c r="C286" s="39" t="s">
        <v>3515</v>
      </c>
      <c r="D286" s="39" t="s">
        <v>870</v>
      </c>
      <c r="E286" s="39" t="s">
        <v>3499</v>
      </c>
      <c r="F286" s="50">
        <v>46052</v>
      </c>
      <c r="G286" s="39" t="s">
        <v>3514</v>
      </c>
      <c r="H286" s="41"/>
      <c r="I286" s="41"/>
      <c r="J286" s="41"/>
      <c r="K286" s="40"/>
    </row>
    <row r="287" spans="1:11">
      <c r="A287" s="39" t="s">
        <v>570</v>
      </c>
      <c r="B287" s="39" t="s">
        <v>154</v>
      </c>
      <c r="C287" s="39" t="s">
        <v>3513</v>
      </c>
      <c r="D287" s="39" t="s">
        <v>3512</v>
      </c>
      <c r="E287" s="39" t="s">
        <v>3499</v>
      </c>
      <c r="F287" s="50">
        <v>47714</v>
      </c>
      <c r="G287" s="39" t="s">
        <v>3511</v>
      </c>
      <c r="H287" s="41"/>
      <c r="I287" s="41"/>
      <c r="J287" s="41"/>
      <c r="K287" s="40"/>
    </row>
    <row r="288" spans="1:11">
      <c r="A288" s="39" t="s">
        <v>476</v>
      </c>
      <c r="B288" s="39" t="s">
        <v>3510</v>
      </c>
      <c r="C288" s="39" t="s">
        <v>3509</v>
      </c>
      <c r="D288" s="39" t="s">
        <v>71</v>
      </c>
      <c r="E288" s="39" t="s">
        <v>3499</v>
      </c>
      <c r="F288" s="50">
        <v>47250</v>
      </c>
      <c r="G288" s="39"/>
      <c r="H288" s="41"/>
      <c r="I288" s="41"/>
      <c r="J288" s="41"/>
      <c r="K288" s="40"/>
    </row>
    <row r="289" spans="1:11">
      <c r="A289" s="39" t="s">
        <v>3508</v>
      </c>
      <c r="B289" s="39" t="s">
        <v>459</v>
      </c>
      <c r="C289" s="39" t="s">
        <v>3507</v>
      </c>
      <c r="D289" s="39" t="s">
        <v>391</v>
      </c>
      <c r="E289" s="39" t="s">
        <v>3499</v>
      </c>
      <c r="F289" s="50">
        <v>46011</v>
      </c>
      <c r="G289" s="39" t="s">
        <v>3506</v>
      </c>
      <c r="H289" s="41"/>
      <c r="I289" s="41"/>
      <c r="J289" s="41"/>
      <c r="K289" s="40"/>
    </row>
    <row r="290" spans="1:11">
      <c r="A290" s="39" t="s">
        <v>523</v>
      </c>
      <c r="B290" s="39" t="s">
        <v>3505</v>
      </c>
      <c r="C290" s="39" t="s">
        <v>3504</v>
      </c>
      <c r="D290" s="39" t="s">
        <v>3503</v>
      </c>
      <c r="E290" s="39" t="s">
        <v>3499</v>
      </c>
      <c r="F290" s="50">
        <v>47424</v>
      </c>
      <c r="G290" s="39" t="s">
        <v>3502</v>
      </c>
      <c r="H290" s="41"/>
      <c r="I290" s="41"/>
      <c r="J290" s="41"/>
      <c r="K290" s="40"/>
    </row>
    <row r="291" spans="1:11">
      <c r="A291" s="39" t="s">
        <v>155</v>
      </c>
      <c r="B291" s="39" t="s">
        <v>3501</v>
      </c>
      <c r="C291" s="39" t="s">
        <v>3500</v>
      </c>
      <c r="D291" s="39" t="s">
        <v>2208</v>
      </c>
      <c r="E291" s="39" t="s">
        <v>3499</v>
      </c>
      <c r="F291" s="50">
        <v>47408</v>
      </c>
      <c r="G291" s="39" t="s">
        <v>3498</v>
      </c>
      <c r="H291" s="41"/>
      <c r="I291" s="41"/>
      <c r="J291" s="41"/>
      <c r="K291" s="40"/>
    </row>
    <row r="292" spans="1:11">
      <c r="A292" s="39" t="s">
        <v>422</v>
      </c>
      <c r="B292" s="39" t="s">
        <v>2203</v>
      </c>
      <c r="C292" s="39" t="s">
        <v>3497</v>
      </c>
      <c r="D292" s="39" t="s">
        <v>3482</v>
      </c>
      <c r="E292" s="39" t="s">
        <v>3477</v>
      </c>
      <c r="F292" s="50">
        <v>66202</v>
      </c>
      <c r="G292" s="39" t="s">
        <v>3496</v>
      </c>
      <c r="H292" s="41">
        <v>1100</v>
      </c>
      <c r="I292" s="41">
        <v>495</v>
      </c>
      <c r="J292" s="41"/>
      <c r="K292" s="40">
        <f ca="1">TODAY()-27</f>
        <v>43967</v>
      </c>
    </row>
    <row r="293" spans="1:11">
      <c r="A293" s="39" t="s">
        <v>3495</v>
      </c>
      <c r="B293" s="39" t="s">
        <v>1654</v>
      </c>
      <c r="C293" s="39" t="s">
        <v>3494</v>
      </c>
      <c r="D293" s="39" t="s">
        <v>3493</v>
      </c>
      <c r="E293" s="39" t="s">
        <v>3477</v>
      </c>
      <c r="F293" s="50">
        <v>67954</v>
      </c>
      <c r="G293" s="39" t="s">
        <v>3492</v>
      </c>
      <c r="H293" s="41"/>
      <c r="I293" s="41"/>
      <c r="J293" s="41"/>
      <c r="K293" s="40"/>
    </row>
    <row r="294" spans="1:11">
      <c r="A294" s="39" t="s">
        <v>515</v>
      </c>
      <c r="B294" s="39" t="s">
        <v>3491</v>
      </c>
      <c r="C294" s="39" t="s">
        <v>3490</v>
      </c>
      <c r="D294" s="39" t="s">
        <v>3489</v>
      </c>
      <c r="E294" s="39" t="s">
        <v>3477</v>
      </c>
      <c r="F294" s="50">
        <v>67005</v>
      </c>
      <c r="G294" s="39" t="s">
        <v>3488</v>
      </c>
      <c r="H294" s="41"/>
      <c r="I294" s="41"/>
      <c r="J294" s="41"/>
      <c r="K294" s="40"/>
    </row>
    <row r="295" spans="1:11">
      <c r="A295" s="39" t="s">
        <v>1400</v>
      </c>
      <c r="B295" s="39" t="s">
        <v>1502</v>
      </c>
      <c r="C295" s="39" t="s">
        <v>3487</v>
      </c>
      <c r="D295" s="39" t="s">
        <v>3486</v>
      </c>
      <c r="E295" s="39" t="s">
        <v>3477</v>
      </c>
      <c r="F295" s="50">
        <v>66061</v>
      </c>
      <c r="G295" s="39" t="s">
        <v>3485</v>
      </c>
      <c r="H295" s="41"/>
      <c r="I295" s="41"/>
      <c r="J295" s="41"/>
      <c r="K295" s="40"/>
    </row>
    <row r="296" spans="1:11">
      <c r="A296" s="39" t="s">
        <v>471</v>
      </c>
      <c r="B296" s="39" t="s">
        <v>3484</v>
      </c>
      <c r="C296" s="39" t="s">
        <v>3483</v>
      </c>
      <c r="D296" s="39" t="s">
        <v>3482</v>
      </c>
      <c r="E296" s="39" t="s">
        <v>3477</v>
      </c>
      <c r="F296" s="50">
        <v>66205</v>
      </c>
      <c r="G296" s="39" t="s">
        <v>3481</v>
      </c>
      <c r="H296" s="41"/>
      <c r="I296" s="41"/>
      <c r="J296" s="41"/>
      <c r="K296" s="40"/>
    </row>
    <row r="297" spans="1:11">
      <c r="A297" s="39" t="s">
        <v>3480</v>
      </c>
      <c r="B297" s="39" t="s">
        <v>553</v>
      </c>
      <c r="C297" s="39" t="s">
        <v>3479</v>
      </c>
      <c r="D297" s="39" t="s">
        <v>3478</v>
      </c>
      <c r="E297" s="39" t="s">
        <v>3477</v>
      </c>
      <c r="F297" s="50">
        <v>66085</v>
      </c>
      <c r="G297" s="39" t="s">
        <v>3476</v>
      </c>
      <c r="H297" s="41"/>
      <c r="I297" s="41"/>
      <c r="J297" s="41"/>
      <c r="K297" s="40"/>
    </row>
    <row r="298" spans="1:11">
      <c r="A298" s="39" t="s">
        <v>519</v>
      </c>
      <c r="B298" s="39" t="s">
        <v>3475</v>
      </c>
      <c r="C298" s="39" t="s">
        <v>3474</v>
      </c>
      <c r="D298" s="39" t="s">
        <v>3471</v>
      </c>
      <c r="E298" s="39" t="s">
        <v>3462</v>
      </c>
      <c r="F298" s="50">
        <v>40208</v>
      </c>
      <c r="G298" s="39"/>
      <c r="H298" s="41"/>
      <c r="I298" s="41"/>
      <c r="J298" s="41">
        <v>795</v>
      </c>
      <c r="K298" s="40"/>
    </row>
    <row r="299" spans="1:11">
      <c r="A299" s="39" t="s">
        <v>494</v>
      </c>
      <c r="B299" s="39" t="s">
        <v>3473</v>
      </c>
      <c r="C299" s="39" t="s">
        <v>3472</v>
      </c>
      <c r="D299" s="39" t="s">
        <v>3471</v>
      </c>
      <c r="E299" s="39" t="s">
        <v>3462</v>
      </c>
      <c r="F299" s="50">
        <v>40205</v>
      </c>
      <c r="G299" s="39" t="s">
        <v>3470</v>
      </c>
      <c r="H299" s="41">
        <v>1100</v>
      </c>
      <c r="I299" s="41">
        <v>495</v>
      </c>
      <c r="J299" s="41"/>
      <c r="K299" s="40">
        <f ca="1">TODAY()-13</f>
        <v>43981</v>
      </c>
    </row>
    <row r="300" spans="1:11">
      <c r="A300" s="39" t="s">
        <v>279</v>
      </c>
      <c r="B300" s="39" t="s">
        <v>3469</v>
      </c>
      <c r="C300" s="39" t="s">
        <v>3468</v>
      </c>
      <c r="D300" s="39" t="s">
        <v>3467</v>
      </c>
      <c r="E300" s="39" t="s">
        <v>3462</v>
      </c>
      <c r="F300" s="50">
        <v>42701</v>
      </c>
      <c r="G300" s="39" t="s">
        <v>3466</v>
      </c>
      <c r="H300" s="41">
        <v>1100</v>
      </c>
      <c r="I300" s="41"/>
      <c r="J300" s="41"/>
      <c r="K300" s="40">
        <f ca="1">TODAY()-23</f>
        <v>43971</v>
      </c>
    </row>
    <row r="301" spans="1:11">
      <c r="A301" s="39" t="s">
        <v>1482</v>
      </c>
      <c r="B301" s="39" t="s">
        <v>3465</v>
      </c>
      <c r="C301" s="39" t="s">
        <v>3464</v>
      </c>
      <c r="D301" s="39" t="s">
        <v>3463</v>
      </c>
      <c r="E301" s="39" t="s">
        <v>3462</v>
      </c>
      <c r="F301" s="50">
        <v>42001</v>
      </c>
      <c r="G301" s="39" t="s">
        <v>3461</v>
      </c>
      <c r="H301" s="41"/>
      <c r="I301" s="41"/>
      <c r="J301" s="41"/>
      <c r="K301" s="40"/>
    </row>
    <row r="302" spans="1:11">
      <c r="A302" s="39" t="s">
        <v>3460</v>
      </c>
      <c r="B302" s="39" t="s">
        <v>1595</v>
      </c>
      <c r="C302" s="39" t="s">
        <v>3459</v>
      </c>
      <c r="D302" s="39" t="s">
        <v>3458</v>
      </c>
      <c r="E302" s="39" t="s">
        <v>3448</v>
      </c>
      <c r="F302" s="50">
        <v>70606</v>
      </c>
      <c r="G302" s="39" t="s">
        <v>3457</v>
      </c>
      <c r="H302" s="41"/>
      <c r="I302" s="41"/>
      <c r="J302" s="41"/>
      <c r="K302" s="40"/>
    </row>
    <row r="303" spans="1:11">
      <c r="A303" s="39" t="s">
        <v>2953</v>
      </c>
      <c r="B303" s="39" t="s">
        <v>449</v>
      </c>
      <c r="C303" s="39" t="s">
        <v>3456</v>
      </c>
      <c r="D303" s="39" t="s">
        <v>3455</v>
      </c>
      <c r="E303" s="39" t="s">
        <v>3448</v>
      </c>
      <c r="F303" s="50">
        <v>70452</v>
      </c>
      <c r="G303" s="39" t="s">
        <v>3454</v>
      </c>
      <c r="H303" s="41"/>
      <c r="I303" s="41"/>
      <c r="J303" s="41"/>
      <c r="K303" s="40"/>
    </row>
    <row r="304" spans="1:11">
      <c r="A304" s="39" t="s">
        <v>160</v>
      </c>
      <c r="B304" s="39" t="s">
        <v>857</v>
      </c>
      <c r="C304" s="39" t="s">
        <v>3453</v>
      </c>
      <c r="D304" s="39" t="s">
        <v>3449</v>
      </c>
      <c r="E304" s="39" t="s">
        <v>3448</v>
      </c>
      <c r="F304" s="50">
        <v>70114</v>
      </c>
      <c r="G304" s="39" t="s">
        <v>3452</v>
      </c>
      <c r="H304" s="41"/>
      <c r="I304" s="41"/>
      <c r="J304" s="41"/>
      <c r="K304" s="40"/>
    </row>
    <row r="305" spans="1:11">
      <c r="A305" s="39" t="s">
        <v>3451</v>
      </c>
      <c r="B305" s="39" t="s">
        <v>412</v>
      </c>
      <c r="C305" s="39" t="s">
        <v>3450</v>
      </c>
      <c r="D305" s="39" t="s">
        <v>3449</v>
      </c>
      <c r="E305" s="39" t="s">
        <v>3448</v>
      </c>
      <c r="F305" s="50">
        <v>70122</v>
      </c>
      <c r="G305" s="39" t="s">
        <v>3447</v>
      </c>
      <c r="H305" s="41"/>
      <c r="I305" s="41"/>
      <c r="J305" s="41"/>
      <c r="K305" s="40"/>
    </row>
    <row r="306" spans="1:11">
      <c r="A306" s="39" t="s">
        <v>1649</v>
      </c>
      <c r="B306" s="39" t="s">
        <v>3446</v>
      </c>
      <c r="C306" s="39" t="s">
        <v>3445</v>
      </c>
      <c r="D306" s="39" t="s">
        <v>333</v>
      </c>
      <c r="E306" s="39" t="s">
        <v>2557</v>
      </c>
      <c r="F306" s="50">
        <v>1119</v>
      </c>
      <c r="G306" s="39" t="s">
        <v>3444</v>
      </c>
      <c r="H306" s="41">
        <v>1100</v>
      </c>
      <c r="I306" s="41">
        <v>495</v>
      </c>
      <c r="J306" s="41">
        <v>795</v>
      </c>
      <c r="K306" s="40">
        <f ca="1">TODAY()-33</f>
        <v>43961</v>
      </c>
    </row>
    <row r="307" spans="1:11">
      <c r="A307" s="39" t="s">
        <v>3443</v>
      </c>
      <c r="B307" s="39" t="s">
        <v>1006</v>
      </c>
      <c r="C307" s="39" t="s">
        <v>3442</v>
      </c>
      <c r="D307" s="39" t="s">
        <v>3441</v>
      </c>
      <c r="E307" s="39" t="s">
        <v>2557</v>
      </c>
      <c r="F307" s="50">
        <v>1863</v>
      </c>
      <c r="G307" s="39" t="s">
        <v>3440</v>
      </c>
      <c r="H307" s="41"/>
      <c r="I307" s="41"/>
      <c r="J307" s="41">
        <v>795</v>
      </c>
      <c r="K307" s="40"/>
    </row>
    <row r="308" spans="1:11">
      <c r="A308" s="39" t="s">
        <v>48</v>
      </c>
      <c r="B308" s="39" t="s">
        <v>3439</v>
      </c>
      <c r="C308" s="39" t="s">
        <v>2806</v>
      </c>
      <c r="D308" s="39" t="s">
        <v>2595</v>
      </c>
      <c r="E308" s="39" t="s">
        <v>2557</v>
      </c>
      <c r="F308" s="50">
        <v>1075</v>
      </c>
      <c r="G308" s="39" t="s">
        <v>3438</v>
      </c>
      <c r="H308" s="41"/>
      <c r="I308" s="41"/>
      <c r="J308" s="41">
        <v>795</v>
      </c>
      <c r="K308" s="40"/>
    </row>
    <row r="309" spans="1:11">
      <c r="A309" s="39" t="s">
        <v>1948</v>
      </c>
      <c r="B309" s="39" t="s">
        <v>813</v>
      </c>
      <c r="C309" s="39" t="s">
        <v>3437</v>
      </c>
      <c r="D309" s="39" t="s">
        <v>2982</v>
      </c>
      <c r="E309" s="39" t="s">
        <v>2557</v>
      </c>
      <c r="F309" s="50">
        <v>1770</v>
      </c>
      <c r="G309" s="39" t="s">
        <v>3436</v>
      </c>
      <c r="H309" s="41"/>
      <c r="I309" s="41"/>
      <c r="J309" s="41">
        <v>795</v>
      </c>
      <c r="K309" s="40"/>
    </row>
    <row r="310" spans="1:11">
      <c r="A310" s="39" t="s">
        <v>3435</v>
      </c>
      <c r="B310" s="39" t="s">
        <v>1164</v>
      </c>
      <c r="C310" s="39" t="s">
        <v>3434</v>
      </c>
      <c r="D310" s="39" t="s">
        <v>2562</v>
      </c>
      <c r="E310" s="39" t="s">
        <v>2557</v>
      </c>
      <c r="F310" s="50">
        <v>1106</v>
      </c>
      <c r="G310" s="39" t="s">
        <v>3433</v>
      </c>
      <c r="H310" s="41"/>
      <c r="I310" s="41"/>
      <c r="J310" s="41">
        <v>795</v>
      </c>
      <c r="K310" s="40"/>
    </row>
    <row r="311" spans="1:11">
      <c r="A311" s="39" t="s">
        <v>3432</v>
      </c>
      <c r="B311" s="39" t="s">
        <v>916</v>
      </c>
      <c r="C311" s="39" t="s">
        <v>3431</v>
      </c>
      <c r="D311" s="39" t="s">
        <v>3314</v>
      </c>
      <c r="E311" s="39" t="s">
        <v>2557</v>
      </c>
      <c r="F311" s="50">
        <v>2192</v>
      </c>
      <c r="G311" s="39" t="s">
        <v>3430</v>
      </c>
      <c r="H311" s="41">
        <v>1100</v>
      </c>
      <c r="I311" s="41">
        <v>495</v>
      </c>
      <c r="J311" s="41"/>
      <c r="K311" s="40">
        <f ca="1">TODAY()-62</f>
        <v>43932</v>
      </c>
    </row>
    <row r="312" spans="1:11">
      <c r="A312" s="39" t="s">
        <v>107</v>
      </c>
      <c r="B312" s="39" t="s">
        <v>362</v>
      </c>
      <c r="C312" s="39" t="s">
        <v>3429</v>
      </c>
      <c r="D312" s="39" t="s">
        <v>3428</v>
      </c>
      <c r="E312" s="39" t="s">
        <v>2557</v>
      </c>
      <c r="F312" s="50">
        <v>2184</v>
      </c>
      <c r="G312" s="39" t="s">
        <v>3427</v>
      </c>
      <c r="H312" s="41">
        <v>1100</v>
      </c>
      <c r="I312" s="41">
        <v>495</v>
      </c>
      <c r="J312" s="41"/>
      <c r="K312" s="40">
        <f ca="1">TODAY()-55</f>
        <v>43939</v>
      </c>
    </row>
    <row r="313" spans="1:11">
      <c r="A313" s="39" t="s">
        <v>1375</v>
      </c>
      <c r="B313" s="39" t="s">
        <v>637</v>
      </c>
      <c r="C313" s="39" t="s">
        <v>3426</v>
      </c>
      <c r="D313" s="39" t="s">
        <v>3425</v>
      </c>
      <c r="E313" s="39" t="s">
        <v>2557</v>
      </c>
      <c r="F313" s="50">
        <v>2664</v>
      </c>
      <c r="G313" s="39" t="s">
        <v>3424</v>
      </c>
      <c r="H313" s="41">
        <v>1100</v>
      </c>
      <c r="I313" s="41">
        <v>495</v>
      </c>
      <c r="J313" s="41"/>
      <c r="K313" s="40">
        <f ca="1">TODAY()-55</f>
        <v>43939</v>
      </c>
    </row>
    <row r="314" spans="1:11">
      <c r="A314" s="39" t="s">
        <v>829</v>
      </c>
      <c r="B314" s="39" t="s">
        <v>912</v>
      </c>
      <c r="C314" s="39" t="s">
        <v>3423</v>
      </c>
      <c r="D314" s="39" t="s">
        <v>2801</v>
      </c>
      <c r="E314" s="39" t="s">
        <v>2557</v>
      </c>
      <c r="F314" s="50">
        <v>2468</v>
      </c>
      <c r="G314" s="39" t="s">
        <v>3422</v>
      </c>
      <c r="H314" s="41">
        <v>1100</v>
      </c>
      <c r="I314" s="41">
        <v>495</v>
      </c>
      <c r="J314" s="41"/>
      <c r="K314" s="40">
        <f ca="1">TODAY()-52</f>
        <v>43942</v>
      </c>
    </row>
    <row r="315" spans="1:11">
      <c r="A315" s="39" t="s">
        <v>3421</v>
      </c>
      <c r="B315" s="39" t="s">
        <v>1607</v>
      </c>
      <c r="C315" s="39" t="s">
        <v>3420</v>
      </c>
      <c r="D315" s="39" t="s">
        <v>2885</v>
      </c>
      <c r="E315" s="39" t="s">
        <v>2557</v>
      </c>
      <c r="F315" s="50">
        <v>1027</v>
      </c>
      <c r="G315" s="39" t="s">
        <v>3419</v>
      </c>
      <c r="H315" s="41">
        <v>1100</v>
      </c>
      <c r="I315" s="41">
        <v>495</v>
      </c>
      <c r="J315" s="41"/>
      <c r="K315" s="40">
        <f ca="1">TODAY()-46</f>
        <v>43948</v>
      </c>
    </row>
    <row r="316" spans="1:11">
      <c r="A316" s="39" t="s">
        <v>235</v>
      </c>
      <c r="B316" s="39" t="s">
        <v>868</v>
      </c>
      <c r="C316" s="39" t="s">
        <v>3418</v>
      </c>
      <c r="D316" s="39" t="s">
        <v>3417</v>
      </c>
      <c r="E316" s="39" t="s">
        <v>2557</v>
      </c>
      <c r="F316" s="50">
        <v>1463</v>
      </c>
      <c r="G316" s="39" t="s">
        <v>3416</v>
      </c>
      <c r="H316" s="41">
        <v>1100</v>
      </c>
      <c r="I316" s="41">
        <v>495</v>
      </c>
      <c r="J316" s="41"/>
      <c r="K316" s="40">
        <f ca="1">TODAY()-39</f>
        <v>43955</v>
      </c>
    </row>
    <row r="317" spans="1:11">
      <c r="A317" s="39" t="s">
        <v>460</v>
      </c>
      <c r="B317" s="39" t="s">
        <v>1874</v>
      </c>
      <c r="C317" s="39" t="s">
        <v>3415</v>
      </c>
      <c r="D317" s="39" t="s">
        <v>3414</v>
      </c>
      <c r="E317" s="39" t="s">
        <v>2557</v>
      </c>
      <c r="F317" s="50">
        <v>2066</v>
      </c>
      <c r="G317" s="39" t="s">
        <v>3413</v>
      </c>
      <c r="H317" s="41">
        <v>1100</v>
      </c>
      <c r="I317" s="41">
        <v>495</v>
      </c>
      <c r="J317" s="41"/>
      <c r="K317" s="40">
        <f ca="1">TODAY()-38</f>
        <v>43956</v>
      </c>
    </row>
    <row r="318" spans="1:11">
      <c r="A318" s="39" t="s">
        <v>151</v>
      </c>
      <c r="B318" s="39" t="s">
        <v>3412</v>
      </c>
      <c r="C318" s="39" t="s">
        <v>3411</v>
      </c>
      <c r="D318" s="39" t="s">
        <v>2646</v>
      </c>
      <c r="E318" s="39" t="s">
        <v>2557</v>
      </c>
      <c r="F318" s="50">
        <v>1020</v>
      </c>
      <c r="G318" s="39" t="s">
        <v>3410</v>
      </c>
      <c r="H318" s="41">
        <v>1100</v>
      </c>
      <c r="I318" s="41">
        <v>495</v>
      </c>
      <c r="J318" s="41"/>
      <c r="K318" s="40">
        <f ca="1">TODAY()-34</f>
        <v>43960</v>
      </c>
    </row>
    <row r="319" spans="1:11">
      <c r="A319" s="39" t="s">
        <v>3409</v>
      </c>
      <c r="B319" s="39" t="s">
        <v>1667</v>
      </c>
      <c r="C319" s="39" t="s">
        <v>3408</v>
      </c>
      <c r="D319" s="39" t="s">
        <v>2586</v>
      </c>
      <c r="E319" s="39" t="s">
        <v>2557</v>
      </c>
      <c r="F319" s="50">
        <v>1062</v>
      </c>
      <c r="G319" s="39" t="s">
        <v>3407</v>
      </c>
      <c r="H319" s="41">
        <v>1100</v>
      </c>
      <c r="I319" s="41">
        <v>495</v>
      </c>
      <c r="J319" s="41"/>
      <c r="K319" s="40">
        <f ca="1">TODAY()-31</f>
        <v>43963</v>
      </c>
    </row>
    <row r="320" spans="1:11">
      <c r="A320" s="39" t="s">
        <v>523</v>
      </c>
      <c r="B320" s="39" t="s">
        <v>3406</v>
      </c>
      <c r="C320" s="39" t="s">
        <v>3405</v>
      </c>
      <c r="D320" s="39" t="s">
        <v>333</v>
      </c>
      <c r="E320" s="39" t="s">
        <v>2557</v>
      </c>
      <c r="F320" s="50">
        <v>1105</v>
      </c>
      <c r="G320" s="39" t="s">
        <v>3404</v>
      </c>
      <c r="H320" s="41">
        <v>1100</v>
      </c>
      <c r="I320" s="41">
        <v>495</v>
      </c>
      <c r="J320" s="41"/>
      <c r="K320" s="40">
        <f ca="1">TODAY()-31</f>
        <v>43963</v>
      </c>
    </row>
    <row r="321" spans="1:11">
      <c r="A321" s="39" t="s">
        <v>160</v>
      </c>
      <c r="B321" s="39" t="s">
        <v>3403</v>
      </c>
      <c r="C321" s="39" t="s">
        <v>3402</v>
      </c>
      <c r="D321" s="39" t="s">
        <v>3401</v>
      </c>
      <c r="E321" s="39" t="s">
        <v>2557</v>
      </c>
      <c r="F321" s="50">
        <v>2535</v>
      </c>
      <c r="G321" s="39" t="s">
        <v>3400</v>
      </c>
      <c r="H321" s="41">
        <v>1100</v>
      </c>
      <c r="I321" s="41">
        <v>495</v>
      </c>
      <c r="J321" s="41"/>
      <c r="K321" s="40">
        <f ca="1">TODAY()-21</f>
        <v>43973</v>
      </c>
    </row>
    <row r="322" spans="1:11">
      <c r="A322" s="39" t="s">
        <v>140</v>
      </c>
      <c r="B322" s="39" t="s">
        <v>3399</v>
      </c>
      <c r="C322" s="39" t="s">
        <v>3398</v>
      </c>
      <c r="D322" s="39" t="s">
        <v>3123</v>
      </c>
      <c r="E322" s="39" t="s">
        <v>2557</v>
      </c>
      <c r="F322" s="50">
        <v>1339</v>
      </c>
      <c r="G322" s="39" t="s">
        <v>3397</v>
      </c>
      <c r="H322" s="41">
        <v>1100</v>
      </c>
      <c r="I322" s="41">
        <v>495</v>
      </c>
      <c r="J322" s="41"/>
      <c r="K322" s="40">
        <f ca="1">TODAY()-20</f>
        <v>43974</v>
      </c>
    </row>
    <row r="323" spans="1:11">
      <c r="A323" s="39" t="s">
        <v>587</v>
      </c>
      <c r="B323" s="39" t="s">
        <v>3396</v>
      </c>
      <c r="C323" s="39" t="s">
        <v>3395</v>
      </c>
      <c r="D323" s="39" t="s">
        <v>1820</v>
      </c>
      <c r="E323" s="39" t="s">
        <v>2557</v>
      </c>
      <c r="F323" s="50">
        <v>1541</v>
      </c>
      <c r="G323" s="39" t="s">
        <v>3394</v>
      </c>
      <c r="H323" s="41">
        <v>1100</v>
      </c>
      <c r="I323" s="41">
        <v>495</v>
      </c>
      <c r="J323" s="41"/>
      <c r="K323" s="40">
        <f ca="1">TODAY()-15</f>
        <v>43979</v>
      </c>
    </row>
    <row r="324" spans="1:11">
      <c r="A324" s="39" t="s">
        <v>147</v>
      </c>
      <c r="B324" s="39" t="s">
        <v>2295</v>
      </c>
      <c r="C324" s="39" t="s">
        <v>3393</v>
      </c>
      <c r="D324" s="39" t="s">
        <v>2608</v>
      </c>
      <c r="E324" s="39" t="s">
        <v>2557</v>
      </c>
      <c r="F324" s="50">
        <v>1040</v>
      </c>
      <c r="G324" s="39" t="s">
        <v>3392</v>
      </c>
      <c r="H324" s="41">
        <v>1100</v>
      </c>
      <c r="I324" s="41">
        <v>495</v>
      </c>
      <c r="J324" s="41"/>
      <c r="K324" s="40">
        <f ca="1">TODAY()-11</f>
        <v>43983</v>
      </c>
    </row>
    <row r="325" spans="1:11">
      <c r="A325" s="39" t="s">
        <v>3391</v>
      </c>
      <c r="B325" s="39" t="s">
        <v>171</v>
      </c>
      <c r="C325" s="39" t="s">
        <v>3390</v>
      </c>
      <c r="D325" s="39" t="s">
        <v>2625</v>
      </c>
      <c r="E325" s="39" t="s">
        <v>2557</v>
      </c>
      <c r="F325" s="50">
        <v>2140</v>
      </c>
      <c r="G325" s="39" t="s">
        <v>3389</v>
      </c>
      <c r="H325" s="41">
        <v>1100</v>
      </c>
      <c r="I325" s="41"/>
      <c r="J325" s="41"/>
      <c r="K325" s="40">
        <f ca="1">TODAY()-61</f>
        <v>43933</v>
      </c>
    </row>
    <row r="326" spans="1:11">
      <c r="A326" s="39" t="s">
        <v>59</v>
      </c>
      <c r="B326" s="39" t="s">
        <v>3388</v>
      </c>
      <c r="C326" s="39" t="s">
        <v>3387</v>
      </c>
      <c r="D326" s="39" t="s">
        <v>2885</v>
      </c>
      <c r="E326" s="39" t="s">
        <v>2557</v>
      </c>
      <c r="F326" s="50">
        <v>1027</v>
      </c>
      <c r="G326" s="39" t="s">
        <v>3386</v>
      </c>
      <c r="H326" s="41">
        <v>1100</v>
      </c>
      <c r="I326" s="41"/>
      <c r="J326" s="41"/>
      <c r="K326" s="40">
        <f ca="1">TODAY()-60</f>
        <v>43934</v>
      </c>
    </row>
    <row r="327" spans="1:11">
      <c r="A327" s="39" t="s">
        <v>372</v>
      </c>
      <c r="B327" s="39" t="s">
        <v>843</v>
      </c>
      <c r="C327" s="39" t="s">
        <v>3385</v>
      </c>
      <c r="D327" s="39" t="s">
        <v>2751</v>
      </c>
      <c r="E327" s="39" t="s">
        <v>2557</v>
      </c>
      <c r="F327" s="50">
        <v>1062</v>
      </c>
      <c r="G327" s="39" t="s">
        <v>3384</v>
      </c>
      <c r="H327" s="41">
        <v>1100</v>
      </c>
      <c r="I327" s="41"/>
      <c r="J327" s="41"/>
      <c r="K327" s="40">
        <f ca="1">TODAY()-52</f>
        <v>43942</v>
      </c>
    </row>
    <row r="328" spans="1:11">
      <c r="A328" s="39" t="s">
        <v>190</v>
      </c>
      <c r="B328" s="39" t="s">
        <v>3383</v>
      </c>
      <c r="C328" s="39" t="s">
        <v>3382</v>
      </c>
      <c r="D328" s="39" t="s">
        <v>3381</v>
      </c>
      <c r="E328" s="39" t="s">
        <v>2557</v>
      </c>
      <c r="F328" s="50">
        <v>1258</v>
      </c>
      <c r="G328" s="39" t="s">
        <v>3380</v>
      </c>
      <c r="H328" s="41">
        <v>1100</v>
      </c>
      <c r="I328" s="41"/>
      <c r="J328" s="41"/>
      <c r="K328" s="40">
        <f ca="1">TODAY()-50</f>
        <v>43944</v>
      </c>
    </row>
    <row r="329" spans="1:11">
      <c r="A329" s="39" t="s">
        <v>455</v>
      </c>
      <c r="B329" s="39" t="s">
        <v>1088</v>
      </c>
      <c r="C329" s="39" t="s">
        <v>3379</v>
      </c>
      <c r="D329" s="39" t="s">
        <v>2797</v>
      </c>
      <c r="E329" s="39" t="s">
        <v>2557</v>
      </c>
      <c r="F329" s="50">
        <v>2148</v>
      </c>
      <c r="G329" s="39" t="s">
        <v>3378</v>
      </c>
      <c r="H329" s="41">
        <v>1100</v>
      </c>
      <c r="I329" s="41"/>
      <c r="J329" s="41"/>
      <c r="K329" s="40">
        <f ca="1">TODAY()-47</f>
        <v>43947</v>
      </c>
    </row>
    <row r="330" spans="1:11">
      <c r="A330" s="39" t="s">
        <v>494</v>
      </c>
      <c r="B330" s="39" t="s">
        <v>1414</v>
      </c>
      <c r="C330" s="39" t="s">
        <v>3377</v>
      </c>
      <c r="D330" s="39" t="s">
        <v>435</v>
      </c>
      <c r="E330" s="39" t="s">
        <v>2557</v>
      </c>
      <c r="F330" s="50">
        <v>2631</v>
      </c>
      <c r="G330" s="39" t="s">
        <v>3376</v>
      </c>
      <c r="H330" s="41">
        <v>1100</v>
      </c>
      <c r="I330" s="41"/>
      <c r="J330" s="41"/>
      <c r="K330" s="40">
        <f ca="1">TODAY()-30</f>
        <v>43964</v>
      </c>
    </row>
    <row r="331" spans="1:11">
      <c r="A331" s="39" t="s">
        <v>1429</v>
      </c>
      <c r="B331" s="39" t="s">
        <v>3375</v>
      </c>
      <c r="C331" s="39" t="s">
        <v>3374</v>
      </c>
      <c r="D331" s="39" t="s">
        <v>2605</v>
      </c>
      <c r="E331" s="39" t="s">
        <v>2557</v>
      </c>
      <c r="F331" s="50">
        <v>1002</v>
      </c>
      <c r="G331" s="39" t="s">
        <v>3373</v>
      </c>
      <c r="H331" s="41">
        <v>1100</v>
      </c>
      <c r="I331" s="41"/>
      <c r="J331" s="41"/>
      <c r="K331" s="40">
        <f ca="1">TODAY()-29</f>
        <v>43965</v>
      </c>
    </row>
    <row r="332" spans="1:11">
      <c r="A332" s="39" t="s">
        <v>2128</v>
      </c>
      <c r="B332" s="39" t="s">
        <v>1356</v>
      </c>
      <c r="C332" s="39" t="s">
        <v>3372</v>
      </c>
      <c r="D332" s="39" t="s">
        <v>2558</v>
      </c>
      <c r="E332" s="39" t="s">
        <v>2557</v>
      </c>
      <c r="F332" s="50">
        <v>1033</v>
      </c>
      <c r="G332" s="39" t="s">
        <v>3371</v>
      </c>
      <c r="H332" s="41">
        <v>1100</v>
      </c>
      <c r="I332" s="41"/>
      <c r="J332" s="41"/>
      <c r="K332" s="40">
        <f ca="1">TODAY()-25</f>
        <v>43969</v>
      </c>
    </row>
    <row r="333" spans="1:11">
      <c r="A333" s="39" t="s">
        <v>3370</v>
      </c>
      <c r="B333" s="39" t="s">
        <v>465</v>
      </c>
      <c r="C333" s="39" t="s">
        <v>3369</v>
      </c>
      <c r="D333" s="39" t="s">
        <v>2784</v>
      </c>
      <c r="E333" s="39" t="s">
        <v>2557</v>
      </c>
      <c r="F333" s="50">
        <v>1778</v>
      </c>
      <c r="G333" s="39" t="s">
        <v>3368</v>
      </c>
      <c r="H333" s="41">
        <v>1100</v>
      </c>
      <c r="I333" s="41"/>
      <c r="J333" s="41"/>
      <c r="K333" s="40">
        <f ca="1">TODAY()-22</f>
        <v>43972</v>
      </c>
    </row>
    <row r="334" spans="1:11">
      <c r="A334" s="39" t="s">
        <v>829</v>
      </c>
      <c r="B334" s="39" t="s">
        <v>3367</v>
      </c>
      <c r="C334" s="39" t="s">
        <v>3366</v>
      </c>
      <c r="D334" s="39" t="s">
        <v>2605</v>
      </c>
      <c r="E334" s="39" t="s">
        <v>2557</v>
      </c>
      <c r="F334" s="50">
        <v>1002</v>
      </c>
      <c r="G334" s="39" t="s">
        <v>3365</v>
      </c>
      <c r="H334" s="41">
        <v>1100</v>
      </c>
      <c r="I334" s="41"/>
      <c r="J334" s="41"/>
      <c r="K334" s="40">
        <f ca="1">TODAY()-15</f>
        <v>43979</v>
      </c>
    </row>
    <row r="335" spans="1:11">
      <c r="A335" s="39" t="s">
        <v>48</v>
      </c>
      <c r="B335" s="39" t="s">
        <v>3364</v>
      </c>
      <c r="C335" s="39" t="s">
        <v>3363</v>
      </c>
      <c r="D335" s="39" t="s">
        <v>2963</v>
      </c>
      <c r="E335" s="39" t="s">
        <v>2557</v>
      </c>
      <c r="F335" s="50">
        <v>1085</v>
      </c>
      <c r="G335" s="39" t="s">
        <v>3362</v>
      </c>
      <c r="H335" s="41">
        <v>1100</v>
      </c>
      <c r="I335" s="41"/>
      <c r="J335" s="41"/>
      <c r="K335" s="40">
        <f ca="1">TODAY()-13</f>
        <v>43981</v>
      </c>
    </row>
    <row r="336" spans="1:11">
      <c r="A336" s="39" t="s">
        <v>3361</v>
      </c>
      <c r="B336" s="39" t="s">
        <v>3360</v>
      </c>
      <c r="C336" s="39" t="s">
        <v>3359</v>
      </c>
      <c r="D336" s="39" t="s">
        <v>2608</v>
      </c>
      <c r="E336" s="39" t="s">
        <v>2557</v>
      </c>
      <c r="F336" s="50">
        <v>1040</v>
      </c>
      <c r="G336" s="39" t="s">
        <v>3358</v>
      </c>
      <c r="H336" s="41">
        <v>1100</v>
      </c>
      <c r="I336" s="41"/>
      <c r="J336" s="41"/>
      <c r="K336" s="40">
        <f ca="1">TODAY()-11</f>
        <v>43983</v>
      </c>
    </row>
    <row r="337" spans="1:11">
      <c r="A337" s="39" t="s">
        <v>155</v>
      </c>
      <c r="B337" s="39" t="s">
        <v>3357</v>
      </c>
      <c r="C337" s="39" t="s">
        <v>3356</v>
      </c>
      <c r="D337" s="39" t="s">
        <v>2872</v>
      </c>
      <c r="E337" s="39" t="s">
        <v>2557</v>
      </c>
      <c r="F337" s="50">
        <v>2445</v>
      </c>
      <c r="G337" s="39" t="s">
        <v>3355</v>
      </c>
      <c r="H337" s="41">
        <v>1100</v>
      </c>
      <c r="I337" s="41"/>
      <c r="J337" s="41"/>
      <c r="K337" s="40">
        <f ca="1">TODAY()-7</f>
        <v>43987</v>
      </c>
    </row>
    <row r="338" spans="1:11">
      <c r="A338" s="39" t="s">
        <v>877</v>
      </c>
      <c r="B338" s="39" t="s">
        <v>927</v>
      </c>
      <c r="C338" s="39" t="s">
        <v>3354</v>
      </c>
      <c r="D338" s="39" t="s">
        <v>3353</v>
      </c>
      <c r="E338" s="39" t="s">
        <v>2557</v>
      </c>
      <c r="F338" s="50">
        <v>2170</v>
      </c>
      <c r="G338" s="39" t="s">
        <v>3352</v>
      </c>
      <c r="H338" s="41">
        <v>1100</v>
      </c>
      <c r="I338" s="41"/>
      <c r="J338" s="41"/>
      <c r="K338" s="40">
        <f ca="1">TODAY()-3</f>
        <v>43991</v>
      </c>
    </row>
    <row r="339" spans="1:11">
      <c r="A339" s="39" t="s">
        <v>116</v>
      </c>
      <c r="B339" s="39" t="s">
        <v>3351</v>
      </c>
      <c r="C339" s="39" t="s">
        <v>3350</v>
      </c>
      <c r="D339" s="39" t="s">
        <v>3275</v>
      </c>
      <c r="E339" s="39" t="s">
        <v>2557</v>
      </c>
      <c r="F339" s="50">
        <v>1072</v>
      </c>
      <c r="G339" s="39" t="s">
        <v>3349</v>
      </c>
      <c r="H339" s="41">
        <v>1100</v>
      </c>
      <c r="I339" s="41"/>
      <c r="J339" s="41"/>
      <c r="K339" s="40">
        <f ca="1">TODAY()-1</f>
        <v>43993</v>
      </c>
    </row>
    <row r="340" spans="1:11">
      <c r="A340" s="39" t="s">
        <v>1139</v>
      </c>
      <c r="B340" s="39" t="s">
        <v>3348</v>
      </c>
      <c r="C340" s="39" t="s">
        <v>3347</v>
      </c>
      <c r="D340" s="39" t="s">
        <v>2562</v>
      </c>
      <c r="E340" s="39" t="s">
        <v>2557</v>
      </c>
      <c r="F340" s="50">
        <v>1106</v>
      </c>
      <c r="G340" s="39"/>
      <c r="H340" s="41"/>
      <c r="I340" s="41"/>
      <c r="J340" s="41"/>
      <c r="K340" s="40"/>
    </row>
    <row r="341" spans="1:11">
      <c r="A341" s="39" t="s">
        <v>545</v>
      </c>
      <c r="B341" s="39" t="s">
        <v>238</v>
      </c>
      <c r="C341" s="39" t="s">
        <v>3346</v>
      </c>
      <c r="D341" s="39" t="s">
        <v>2862</v>
      </c>
      <c r="E341" s="39" t="s">
        <v>2557</v>
      </c>
      <c r="F341" s="50">
        <v>1028</v>
      </c>
      <c r="G341" s="39" t="s">
        <v>3345</v>
      </c>
      <c r="H341" s="41"/>
      <c r="I341" s="41"/>
      <c r="J341" s="41"/>
      <c r="K341" s="40"/>
    </row>
    <row r="342" spans="1:11">
      <c r="A342" s="39" t="s">
        <v>48</v>
      </c>
      <c r="B342" s="39" t="s">
        <v>3344</v>
      </c>
      <c r="C342" s="39" t="s">
        <v>3343</v>
      </c>
      <c r="D342" s="39" t="s">
        <v>2605</v>
      </c>
      <c r="E342" s="39" t="s">
        <v>2557</v>
      </c>
      <c r="F342" s="50">
        <v>1002</v>
      </c>
      <c r="G342" s="39"/>
      <c r="H342" s="41"/>
      <c r="I342" s="41"/>
      <c r="J342" s="41"/>
      <c r="K342" s="40"/>
    </row>
    <row r="343" spans="1:11">
      <c r="A343" s="39" t="s">
        <v>2452</v>
      </c>
      <c r="B343" s="39" t="s">
        <v>1013</v>
      </c>
      <c r="C343" s="39" t="s">
        <v>3342</v>
      </c>
      <c r="D343" s="39" t="s">
        <v>2751</v>
      </c>
      <c r="E343" s="39" t="s">
        <v>2557</v>
      </c>
      <c r="F343" s="50">
        <v>1060</v>
      </c>
      <c r="G343" s="39" t="s">
        <v>3341</v>
      </c>
      <c r="H343" s="41"/>
      <c r="I343" s="41"/>
      <c r="J343" s="41"/>
      <c r="K343" s="40"/>
    </row>
    <row r="344" spans="1:11">
      <c r="A344" s="39" t="s">
        <v>155</v>
      </c>
      <c r="B344" s="39" t="s">
        <v>675</v>
      </c>
      <c r="C344" s="39" t="s">
        <v>3340</v>
      </c>
      <c r="D344" s="39" t="s">
        <v>2646</v>
      </c>
      <c r="E344" s="39" t="s">
        <v>2557</v>
      </c>
      <c r="F344" s="50">
        <v>1020</v>
      </c>
      <c r="G344" s="39" t="s">
        <v>3339</v>
      </c>
      <c r="H344" s="41"/>
      <c r="I344" s="41"/>
      <c r="J344" s="41"/>
      <c r="K344" s="40"/>
    </row>
    <row r="345" spans="1:11">
      <c r="A345" s="39" t="s">
        <v>3338</v>
      </c>
      <c r="B345" s="39" t="s">
        <v>1224</v>
      </c>
      <c r="C345" s="39" t="s">
        <v>3337</v>
      </c>
      <c r="D345" s="39" t="s">
        <v>2608</v>
      </c>
      <c r="E345" s="39" t="s">
        <v>2557</v>
      </c>
      <c r="F345" s="50">
        <v>1040</v>
      </c>
      <c r="G345" s="39" t="s">
        <v>3336</v>
      </c>
      <c r="H345" s="41"/>
      <c r="I345" s="41"/>
      <c r="J345" s="41"/>
      <c r="K345" s="40"/>
    </row>
    <row r="346" spans="1:11">
      <c r="A346" s="39" t="s">
        <v>2586</v>
      </c>
      <c r="B346" s="39" t="s">
        <v>391</v>
      </c>
      <c r="C346" s="39" t="s">
        <v>3335</v>
      </c>
      <c r="D346" s="39" t="s">
        <v>2872</v>
      </c>
      <c r="E346" s="39" t="s">
        <v>2557</v>
      </c>
      <c r="F346" s="50">
        <v>2445</v>
      </c>
      <c r="G346" s="39" t="s">
        <v>3334</v>
      </c>
      <c r="H346" s="41"/>
      <c r="I346" s="41"/>
      <c r="J346" s="41"/>
      <c r="K346" s="40"/>
    </row>
    <row r="347" spans="1:11">
      <c r="A347" s="39" t="s">
        <v>891</v>
      </c>
      <c r="B347" s="39" t="s">
        <v>2151</v>
      </c>
      <c r="C347" s="39" t="s">
        <v>3333</v>
      </c>
      <c r="D347" s="39" t="s">
        <v>3016</v>
      </c>
      <c r="E347" s="39" t="s">
        <v>2557</v>
      </c>
      <c r="F347" s="50">
        <v>1057</v>
      </c>
      <c r="G347" s="39" t="s">
        <v>3332</v>
      </c>
      <c r="H347" s="41"/>
      <c r="I347" s="41"/>
      <c r="J347" s="41"/>
      <c r="K347" s="40"/>
    </row>
    <row r="348" spans="1:11">
      <c r="A348" s="39" t="s">
        <v>489</v>
      </c>
      <c r="B348" s="39" t="s">
        <v>2151</v>
      </c>
      <c r="C348" s="39" t="s">
        <v>3331</v>
      </c>
      <c r="D348" s="39" t="s">
        <v>2608</v>
      </c>
      <c r="E348" s="39" t="s">
        <v>2557</v>
      </c>
      <c r="F348" s="50">
        <v>1040</v>
      </c>
      <c r="G348" s="39" t="s">
        <v>3330</v>
      </c>
      <c r="H348" s="41"/>
      <c r="I348" s="41"/>
      <c r="J348" s="41"/>
      <c r="K348" s="40"/>
    </row>
    <row r="349" spans="1:11">
      <c r="A349" s="39" t="s">
        <v>1076</v>
      </c>
      <c r="B349" s="39" t="s">
        <v>619</v>
      </c>
      <c r="C349" s="39" t="s">
        <v>3329</v>
      </c>
      <c r="D349" s="39" t="s">
        <v>2558</v>
      </c>
      <c r="E349" s="39" t="s">
        <v>2557</v>
      </c>
      <c r="F349" s="50">
        <v>1033</v>
      </c>
      <c r="G349" s="39" t="s">
        <v>3328</v>
      </c>
      <c r="H349" s="41"/>
      <c r="I349" s="41"/>
      <c r="J349" s="41"/>
      <c r="K349" s="40"/>
    </row>
    <row r="350" spans="1:11">
      <c r="A350" s="39" t="s">
        <v>1039</v>
      </c>
      <c r="B350" s="39" t="s">
        <v>3327</v>
      </c>
      <c r="C350" s="39" t="s">
        <v>3326</v>
      </c>
      <c r="D350" s="39" t="s">
        <v>3325</v>
      </c>
      <c r="E350" s="39" t="s">
        <v>2557</v>
      </c>
      <c r="F350" s="50">
        <v>2176</v>
      </c>
      <c r="G350" s="39" t="s">
        <v>3324</v>
      </c>
      <c r="H350" s="41"/>
      <c r="I350" s="41"/>
      <c r="J350" s="41"/>
      <c r="K350" s="40"/>
    </row>
    <row r="351" spans="1:11">
      <c r="A351" s="39" t="s">
        <v>450</v>
      </c>
      <c r="B351" s="39" t="s">
        <v>1030</v>
      </c>
      <c r="C351" s="39" t="s">
        <v>3323</v>
      </c>
      <c r="D351" s="39" t="s">
        <v>3322</v>
      </c>
      <c r="E351" s="39" t="s">
        <v>2557</v>
      </c>
      <c r="F351" s="50">
        <v>2359</v>
      </c>
      <c r="G351" s="39" t="s">
        <v>3321</v>
      </c>
      <c r="H351" s="41"/>
      <c r="I351" s="41"/>
      <c r="J351" s="41"/>
      <c r="K351" s="40"/>
    </row>
    <row r="352" spans="1:11">
      <c r="A352" s="39" t="s">
        <v>455</v>
      </c>
      <c r="B352" s="39" t="s">
        <v>754</v>
      </c>
      <c r="C352" s="39" t="s">
        <v>3320</v>
      </c>
      <c r="D352" s="39" t="s">
        <v>3205</v>
      </c>
      <c r="E352" s="39" t="s">
        <v>2557</v>
      </c>
      <c r="F352" s="50">
        <v>2145</v>
      </c>
      <c r="G352" s="39" t="s">
        <v>3319</v>
      </c>
      <c r="H352" s="41"/>
      <c r="I352" s="41"/>
      <c r="J352" s="41"/>
      <c r="K352" s="40"/>
    </row>
    <row r="353" spans="1:11">
      <c r="A353" s="39" t="s">
        <v>155</v>
      </c>
      <c r="B353" s="39" t="s">
        <v>3318</v>
      </c>
      <c r="C353" s="39" t="s">
        <v>3317</v>
      </c>
      <c r="D353" s="39" t="s">
        <v>697</v>
      </c>
      <c r="E353" s="39" t="s">
        <v>2557</v>
      </c>
      <c r="F353" s="50">
        <v>2067</v>
      </c>
      <c r="G353" s="39"/>
      <c r="H353" s="41"/>
      <c r="I353" s="41"/>
      <c r="J353" s="41"/>
      <c r="K353" s="40"/>
    </row>
    <row r="354" spans="1:11">
      <c r="A354" s="39" t="s">
        <v>1003</v>
      </c>
      <c r="B354" s="39" t="s">
        <v>3316</v>
      </c>
      <c r="C354" s="39" t="s">
        <v>3315</v>
      </c>
      <c r="D354" s="39" t="s">
        <v>3314</v>
      </c>
      <c r="E354" s="39" t="s">
        <v>2557</v>
      </c>
      <c r="F354" s="50">
        <v>2494</v>
      </c>
      <c r="G354" s="39" t="s">
        <v>3313</v>
      </c>
      <c r="H354" s="41"/>
      <c r="I354" s="41"/>
      <c r="J354" s="41"/>
      <c r="K354" s="40"/>
    </row>
    <row r="355" spans="1:11">
      <c r="A355" s="39" t="s">
        <v>299</v>
      </c>
      <c r="B355" s="39" t="s">
        <v>3312</v>
      </c>
      <c r="C355" s="39" t="s">
        <v>3311</v>
      </c>
      <c r="D355" s="39" t="s">
        <v>2573</v>
      </c>
      <c r="E355" s="39" t="s">
        <v>2557</v>
      </c>
      <c r="F355" s="50">
        <v>1720</v>
      </c>
      <c r="G355" s="39" t="s">
        <v>3310</v>
      </c>
      <c r="H355" s="41"/>
      <c r="I355" s="41"/>
      <c r="J355" s="41"/>
      <c r="K355" s="40"/>
    </row>
    <row r="356" spans="1:11">
      <c r="A356" s="39" t="s">
        <v>3309</v>
      </c>
      <c r="B356" s="39" t="s">
        <v>242</v>
      </c>
      <c r="C356" s="39" t="s">
        <v>3308</v>
      </c>
      <c r="D356" s="39" t="s">
        <v>2713</v>
      </c>
      <c r="E356" s="39" t="s">
        <v>2557</v>
      </c>
      <c r="F356" s="50">
        <v>1420</v>
      </c>
      <c r="G356" s="39" t="s">
        <v>3307</v>
      </c>
      <c r="H356" s="41"/>
      <c r="I356" s="41"/>
      <c r="J356" s="41"/>
      <c r="K356" s="40"/>
    </row>
    <row r="357" spans="1:11">
      <c r="A357" s="39" t="s">
        <v>2828</v>
      </c>
      <c r="B357" s="39" t="s">
        <v>692</v>
      </c>
      <c r="C357" s="39" t="s">
        <v>3306</v>
      </c>
      <c r="D357" s="39" t="s">
        <v>2595</v>
      </c>
      <c r="E357" s="39" t="s">
        <v>2557</v>
      </c>
      <c r="F357" s="50">
        <v>1075</v>
      </c>
      <c r="G357" s="39" t="s">
        <v>3305</v>
      </c>
      <c r="H357" s="41"/>
      <c r="I357" s="41"/>
      <c r="J357" s="41"/>
      <c r="K357" s="40"/>
    </row>
    <row r="358" spans="1:11">
      <c r="A358" s="39" t="s">
        <v>2305</v>
      </c>
      <c r="B358" s="39" t="s">
        <v>3304</v>
      </c>
      <c r="C358" s="39" t="s">
        <v>3303</v>
      </c>
      <c r="D358" s="39" t="s">
        <v>3302</v>
      </c>
      <c r="E358" s="39" t="s">
        <v>2557</v>
      </c>
      <c r="F358" s="50">
        <v>1520</v>
      </c>
      <c r="G358" s="39" t="s">
        <v>3301</v>
      </c>
      <c r="H358" s="41"/>
      <c r="I358" s="41"/>
      <c r="J358" s="41"/>
      <c r="K358" s="40"/>
    </row>
    <row r="359" spans="1:11">
      <c r="A359" s="39" t="s">
        <v>1199</v>
      </c>
      <c r="B359" s="39" t="s">
        <v>3300</v>
      </c>
      <c r="C359" s="39" t="s">
        <v>3299</v>
      </c>
      <c r="D359" s="39" t="s">
        <v>2580</v>
      </c>
      <c r="E359" s="39" t="s">
        <v>2557</v>
      </c>
      <c r="F359" s="50">
        <v>2420</v>
      </c>
      <c r="G359" s="39" t="s">
        <v>3298</v>
      </c>
      <c r="H359" s="41"/>
      <c r="I359" s="41"/>
      <c r="J359" s="41"/>
      <c r="K359" s="40"/>
    </row>
    <row r="360" spans="1:11">
      <c r="A360" s="39" t="s">
        <v>1071</v>
      </c>
      <c r="B360" s="39" t="s">
        <v>3297</v>
      </c>
      <c r="C360" s="39" t="s">
        <v>3296</v>
      </c>
      <c r="D360" s="39" t="s">
        <v>2709</v>
      </c>
      <c r="E360" s="39" t="s">
        <v>2557</v>
      </c>
      <c r="F360" s="50">
        <v>1056</v>
      </c>
      <c r="G360" s="39" t="s">
        <v>3295</v>
      </c>
      <c r="H360" s="41"/>
      <c r="I360" s="41"/>
      <c r="J360" s="41"/>
      <c r="K360" s="40"/>
    </row>
    <row r="361" spans="1:11">
      <c r="A361" s="39" t="s">
        <v>3294</v>
      </c>
      <c r="B361" s="39" t="s">
        <v>832</v>
      </c>
      <c r="C361" s="39" t="s">
        <v>3293</v>
      </c>
      <c r="D361" s="39" t="s">
        <v>2757</v>
      </c>
      <c r="E361" s="39" t="s">
        <v>2557</v>
      </c>
      <c r="F361" s="50">
        <v>1075</v>
      </c>
      <c r="G361" s="39"/>
      <c r="H361" s="41"/>
      <c r="I361" s="41"/>
      <c r="J361" s="41"/>
      <c r="K361" s="40"/>
    </row>
    <row r="362" spans="1:11">
      <c r="A362" s="39" t="s">
        <v>48</v>
      </c>
      <c r="B362" s="39" t="s">
        <v>3292</v>
      </c>
      <c r="C362" s="39" t="s">
        <v>3291</v>
      </c>
      <c r="D362" s="39" t="s">
        <v>3016</v>
      </c>
      <c r="E362" s="39" t="s">
        <v>2557</v>
      </c>
      <c r="F362" s="50">
        <v>1057</v>
      </c>
      <c r="G362" s="39" t="s">
        <v>3290</v>
      </c>
      <c r="H362" s="41"/>
      <c r="I362" s="41"/>
      <c r="J362" s="41"/>
      <c r="K362" s="40"/>
    </row>
    <row r="363" spans="1:11">
      <c r="A363" s="39" t="s">
        <v>2042</v>
      </c>
      <c r="B363" s="39" t="s">
        <v>1654</v>
      </c>
      <c r="C363" s="39" t="s">
        <v>3289</v>
      </c>
      <c r="D363" s="39" t="s">
        <v>2665</v>
      </c>
      <c r="E363" s="39" t="s">
        <v>2557</v>
      </c>
      <c r="F363" s="50">
        <v>1375</v>
      </c>
      <c r="G363" s="39" t="s">
        <v>3288</v>
      </c>
      <c r="H363" s="41"/>
      <c r="I363" s="41"/>
      <c r="J363" s="41"/>
      <c r="K363" s="40"/>
    </row>
    <row r="364" spans="1:11">
      <c r="A364" s="39" t="s">
        <v>440</v>
      </c>
      <c r="B364" s="39" t="s">
        <v>1215</v>
      </c>
      <c r="C364" s="39" t="s">
        <v>3287</v>
      </c>
      <c r="D364" s="39" t="s">
        <v>234</v>
      </c>
      <c r="E364" s="39" t="s">
        <v>2557</v>
      </c>
      <c r="F364" s="50">
        <v>1220</v>
      </c>
      <c r="G364" s="39" t="s">
        <v>3286</v>
      </c>
      <c r="H364" s="41"/>
      <c r="I364" s="41"/>
      <c r="J364" s="41"/>
      <c r="K364" s="40"/>
    </row>
    <row r="365" spans="1:11">
      <c r="A365" s="39" t="s">
        <v>3285</v>
      </c>
      <c r="B365" s="39" t="s">
        <v>87</v>
      </c>
      <c r="C365" s="39" t="s">
        <v>3284</v>
      </c>
      <c r="D365" s="39" t="s">
        <v>2636</v>
      </c>
      <c r="E365" s="39" t="s">
        <v>2557</v>
      </c>
      <c r="F365" s="50">
        <v>1030</v>
      </c>
      <c r="G365" s="39"/>
      <c r="H365" s="41"/>
      <c r="I365" s="41"/>
      <c r="J365" s="41"/>
      <c r="K365" s="40"/>
    </row>
    <row r="366" spans="1:11">
      <c r="A366" s="39" t="s">
        <v>274</v>
      </c>
      <c r="B366" s="39" t="s">
        <v>87</v>
      </c>
      <c r="C366" s="39" t="s">
        <v>3283</v>
      </c>
      <c r="D366" s="39" t="s">
        <v>2595</v>
      </c>
      <c r="E366" s="39" t="s">
        <v>2557</v>
      </c>
      <c r="F366" s="50">
        <v>1075</v>
      </c>
      <c r="G366" s="39" t="s">
        <v>3282</v>
      </c>
      <c r="H366" s="41"/>
      <c r="I366" s="41"/>
      <c r="J366" s="41"/>
      <c r="K366" s="40"/>
    </row>
    <row r="367" spans="1:11">
      <c r="A367" s="39" t="s">
        <v>630</v>
      </c>
      <c r="B367" s="39" t="s">
        <v>383</v>
      </c>
      <c r="C367" s="39" t="s">
        <v>3281</v>
      </c>
      <c r="D367" s="39" t="s">
        <v>2602</v>
      </c>
      <c r="E367" s="39" t="s">
        <v>2557</v>
      </c>
      <c r="F367" s="50">
        <v>1095</v>
      </c>
      <c r="G367" s="39" t="s">
        <v>3280</v>
      </c>
      <c r="H367" s="41"/>
      <c r="I367" s="41"/>
      <c r="J367" s="41"/>
      <c r="K367" s="40"/>
    </row>
    <row r="368" spans="1:11">
      <c r="A368" s="39" t="s">
        <v>3279</v>
      </c>
      <c r="B368" s="39" t="s">
        <v>383</v>
      </c>
      <c r="C368" s="39" t="s">
        <v>3278</v>
      </c>
      <c r="D368" s="39" t="s">
        <v>2605</v>
      </c>
      <c r="E368" s="39" t="s">
        <v>2557</v>
      </c>
      <c r="F368" s="50">
        <v>1002</v>
      </c>
      <c r="G368" s="39" t="s">
        <v>3277</v>
      </c>
      <c r="H368" s="41"/>
      <c r="I368" s="41"/>
      <c r="J368" s="41"/>
      <c r="K368" s="40"/>
    </row>
    <row r="369" spans="1:11">
      <c r="A369" s="39" t="s">
        <v>1521</v>
      </c>
      <c r="B369" s="39" t="s">
        <v>828</v>
      </c>
      <c r="C369" s="39" t="s">
        <v>3276</v>
      </c>
      <c r="D369" s="39" t="s">
        <v>3275</v>
      </c>
      <c r="E369" s="39" t="s">
        <v>2557</v>
      </c>
      <c r="F369" s="50">
        <v>1072</v>
      </c>
      <c r="G369" s="39" t="s">
        <v>3274</v>
      </c>
      <c r="H369" s="41"/>
      <c r="I369" s="41"/>
      <c r="J369" s="41"/>
      <c r="K369" s="40"/>
    </row>
    <row r="370" spans="1:11">
      <c r="A370" s="39" t="s">
        <v>299</v>
      </c>
      <c r="B370" s="39" t="s">
        <v>3273</v>
      </c>
      <c r="C370" s="39" t="s">
        <v>3272</v>
      </c>
      <c r="D370" s="39" t="s">
        <v>3271</v>
      </c>
      <c r="E370" s="39" t="s">
        <v>2557</v>
      </c>
      <c r="F370" s="50">
        <v>1921</v>
      </c>
      <c r="G370" s="39" t="s">
        <v>3270</v>
      </c>
      <c r="H370" s="41"/>
      <c r="I370" s="41"/>
      <c r="J370" s="41"/>
      <c r="K370" s="40"/>
    </row>
    <row r="371" spans="1:11">
      <c r="A371" s="39" t="s">
        <v>3269</v>
      </c>
      <c r="B371" s="39" t="s">
        <v>1631</v>
      </c>
      <c r="C371" s="39" t="s">
        <v>3268</v>
      </c>
      <c r="D371" s="39" t="s">
        <v>2713</v>
      </c>
      <c r="E371" s="39" t="s">
        <v>2557</v>
      </c>
      <c r="F371" s="50">
        <v>1420</v>
      </c>
      <c r="G371" s="39" t="s">
        <v>3267</v>
      </c>
      <c r="H371" s="41"/>
      <c r="I371" s="41"/>
      <c r="J371" s="41"/>
      <c r="K371" s="40"/>
    </row>
    <row r="372" spans="1:11">
      <c r="A372" s="39" t="s">
        <v>3266</v>
      </c>
      <c r="B372" s="39" t="s">
        <v>535</v>
      </c>
      <c r="C372" s="39" t="s">
        <v>1960</v>
      </c>
      <c r="D372" s="39" t="s">
        <v>3265</v>
      </c>
      <c r="E372" s="39" t="s">
        <v>2557</v>
      </c>
      <c r="F372" s="50">
        <v>1080</v>
      </c>
      <c r="G372" s="39" t="s">
        <v>3264</v>
      </c>
      <c r="H372" s="41"/>
      <c r="I372" s="41"/>
      <c r="J372" s="41"/>
      <c r="K372" s="40"/>
    </row>
    <row r="373" spans="1:11">
      <c r="A373" s="39" t="s">
        <v>1278</v>
      </c>
      <c r="B373" s="39" t="s">
        <v>530</v>
      </c>
      <c r="C373" s="39" t="s">
        <v>3263</v>
      </c>
      <c r="D373" s="39" t="s">
        <v>333</v>
      </c>
      <c r="E373" s="39" t="s">
        <v>2557</v>
      </c>
      <c r="F373" s="50">
        <v>1104</v>
      </c>
      <c r="G373" s="39" t="s">
        <v>3262</v>
      </c>
      <c r="H373" s="41"/>
      <c r="I373" s="41"/>
      <c r="J373" s="41"/>
      <c r="K373" s="40"/>
    </row>
    <row r="374" spans="1:11">
      <c r="A374" s="39" t="s">
        <v>48</v>
      </c>
      <c r="B374" s="39" t="s">
        <v>3261</v>
      </c>
      <c r="C374" s="39" t="s">
        <v>3260</v>
      </c>
      <c r="D374" s="39" t="s">
        <v>2646</v>
      </c>
      <c r="E374" s="39" t="s">
        <v>2557</v>
      </c>
      <c r="F374" s="50">
        <v>1020</v>
      </c>
      <c r="G374" s="39" t="s">
        <v>3259</v>
      </c>
      <c r="H374" s="41"/>
      <c r="I374" s="41"/>
      <c r="J374" s="41"/>
      <c r="K374" s="40"/>
    </row>
    <row r="375" spans="1:11">
      <c r="A375" s="39" t="s">
        <v>121</v>
      </c>
      <c r="B375" s="39" t="s">
        <v>3258</v>
      </c>
      <c r="C375" s="39" t="s">
        <v>3257</v>
      </c>
      <c r="D375" s="39" t="s">
        <v>2646</v>
      </c>
      <c r="E375" s="39" t="s">
        <v>2557</v>
      </c>
      <c r="F375" s="50">
        <v>1020</v>
      </c>
      <c r="G375" s="39" t="s">
        <v>3256</v>
      </c>
      <c r="H375" s="41"/>
      <c r="I375" s="41"/>
      <c r="J375" s="41"/>
      <c r="K375" s="40"/>
    </row>
    <row r="376" spans="1:11">
      <c r="A376" s="39" t="s">
        <v>1740</v>
      </c>
      <c r="B376" s="39" t="s">
        <v>3255</v>
      </c>
      <c r="C376" s="39" t="s">
        <v>3254</v>
      </c>
      <c r="D376" s="39" t="s">
        <v>2583</v>
      </c>
      <c r="E376" s="39" t="s">
        <v>2557</v>
      </c>
      <c r="F376" s="50">
        <v>1073</v>
      </c>
      <c r="G376" s="39" t="s">
        <v>3253</v>
      </c>
      <c r="H376" s="41"/>
      <c r="I376" s="41"/>
      <c r="J376" s="41"/>
      <c r="K376" s="40"/>
    </row>
    <row r="377" spans="1:11">
      <c r="A377" s="39" t="s">
        <v>2008</v>
      </c>
      <c r="B377" s="39" t="s">
        <v>220</v>
      </c>
      <c r="C377" s="39" t="s">
        <v>3252</v>
      </c>
      <c r="D377" s="39" t="s">
        <v>2888</v>
      </c>
      <c r="E377" s="39" t="s">
        <v>2557</v>
      </c>
      <c r="F377" s="50">
        <v>2122</v>
      </c>
      <c r="G377" s="39" t="s">
        <v>3251</v>
      </c>
      <c r="H377" s="41"/>
      <c r="I377" s="41"/>
      <c r="J377" s="41"/>
      <c r="K377" s="40"/>
    </row>
    <row r="378" spans="1:11">
      <c r="A378" s="39" t="s">
        <v>3250</v>
      </c>
      <c r="B378" s="39" t="s">
        <v>677</v>
      </c>
      <c r="C378" s="39" t="s">
        <v>3249</v>
      </c>
      <c r="D378" s="39" t="s">
        <v>2595</v>
      </c>
      <c r="E378" s="39" t="s">
        <v>2557</v>
      </c>
      <c r="F378" s="50">
        <v>1075</v>
      </c>
      <c r="G378" s="39" t="s">
        <v>3248</v>
      </c>
      <c r="H378" s="41"/>
      <c r="I378" s="41"/>
      <c r="J378" s="41"/>
      <c r="K378" s="40"/>
    </row>
    <row r="379" spans="1:11">
      <c r="A379" s="39" t="s">
        <v>1992</v>
      </c>
      <c r="B379" s="39" t="s">
        <v>1898</v>
      </c>
      <c r="C379" s="39" t="s">
        <v>3247</v>
      </c>
      <c r="D379" s="39" t="s">
        <v>2595</v>
      </c>
      <c r="E379" s="39" t="s">
        <v>2557</v>
      </c>
      <c r="F379" s="50">
        <v>1075</v>
      </c>
      <c r="G379" s="39" t="s">
        <v>3246</v>
      </c>
      <c r="H379" s="41"/>
      <c r="I379" s="41"/>
      <c r="J379" s="41"/>
      <c r="K379" s="40"/>
    </row>
    <row r="380" spans="1:11">
      <c r="A380" s="39" t="s">
        <v>363</v>
      </c>
      <c r="B380" s="39" t="s">
        <v>3245</v>
      </c>
      <c r="C380" s="39" t="s">
        <v>3244</v>
      </c>
      <c r="D380" s="39" t="s">
        <v>1876</v>
      </c>
      <c r="E380" s="39" t="s">
        <v>2557</v>
      </c>
      <c r="F380" s="50">
        <v>1810</v>
      </c>
      <c r="G380" s="39" t="s">
        <v>3243</v>
      </c>
      <c r="H380" s="41"/>
      <c r="I380" s="41"/>
      <c r="J380" s="41"/>
      <c r="K380" s="40"/>
    </row>
    <row r="381" spans="1:11">
      <c r="A381" s="39" t="s">
        <v>155</v>
      </c>
      <c r="B381" s="39" t="s">
        <v>3242</v>
      </c>
      <c r="C381" s="39" t="s">
        <v>3241</v>
      </c>
      <c r="D381" s="39" t="s">
        <v>2757</v>
      </c>
      <c r="E381" s="39" t="s">
        <v>2557</v>
      </c>
      <c r="F381" s="50">
        <v>1075</v>
      </c>
      <c r="G381" s="39"/>
      <c r="H381" s="41"/>
      <c r="I381" s="41"/>
      <c r="J381" s="41"/>
      <c r="K381" s="40"/>
    </row>
    <row r="382" spans="1:11">
      <c r="A382" s="39" t="s">
        <v>587</v>
      </c>
      <c r="B382" s="39" t="s">
        <v>3240</v>
      </c>
      <c r="C382" s="39" t="s">
        <v>3239</v>
      </c>
      <c r="D382" s="39" t="s">
        <v>3035</v>
      </c>
      <c r="E382" s="39" t="s">
        <v>2557</v>
      </c>
      <c r="F382" s="50">
        <v>2186</v>
      </c>
      <c r="G382" s="39" t="s">
        <v>3238</v>
      </c>
      <c r="H382" s="41"/>
      <c r="I382" s="41"/>
      <c r="J382" s="41"/>
      <c r="K382" s="40"/>
    </row>
    <row r="383" spans="1:11">
      <c r="A383" s="39" t="s">
        <v>140</v>
      </c>
      <c r="B383" s="39" t="s">
        <v>3237</v>
      </c>
      <c r="C383" s="39" t="s">
        <v>3236</v>
      </c>
      <c r="D383" s="39" t="s">
        <v>2595</v>
      </c>
      <c r="E383" s="39" t="s">
        <v>2557</v>
      </c>
      <c r="F383" s="50">
        <v>1075</v>
      </c>
      <c r="G383" s="39"/>
      <c r="H383" s="41"/>
      <c r="I383" s="41"/>
      <c r="J383" s="41"/>
      <c r="K383" s="40"/>
    </row>
    <row r="384" spans="1:11">
      <c r="A384" s="39" t="s">
        <v>318</v>
      </c>
      <c r="B384" s="39" t="s">
        <v>1607</v>
      </c>
      <c r="C384" s="39" t="s">
        <v>3235</v>
      </c>
      <c r="D384" s="39" t="s">
        <v>2728</v>
      </c>
      <c r="E384" s="39" t="s">
        <v>2557</v>
      </c>
      <c r="F384" s="50">
        <v>2136</v>
      </c>
      <c r="G384" s="39" t="s">
        <v>3234</v>
      </c>
      <c r="H384" s="41"/>
      <c r="I384" s="41"/>
      <c r="J384" s="41"/>
      <c r="K384" s="40"/>
    </row>
    <row r="385" spans="1:11">
      <c r="A385" s="39" t="s">
        <v>177</v>
      </c>
      <c r="B385" s="39" t="s">
        <v>3233</v>
      </c>
      <c r="C385" s="39" t="s">
        <v>3232</v>
      </c>
      <c r="D385" s="39" t="s">
        <v>496</v>
      </c>
      <c r="E385" s="39" t="s">
        <v>2557</v>
      </c>
      <c r="F385" s="50">
        <v>1011</v>
      </c>
      <c r="G385" s="39" t="s">
        <v>3231</v>
      </c>
      <c r="H385" s="41"/>
      <c r="I385" s="41"/>
      <c r="J385" s="41"/>
      <c r="K385" s="40"/>
    </row>
    <row r="386" spans="1:11">
      <c r="A386" s="39" t="s">
        <v>309</v>
      </c>
      <c r="B386" s="39" t="s">
        <v>74</v>
      </c>
      <c r="C386" s="39" t="s">
        <v>3230</v>
      </c>
      <c r="D386" s="39" t="s">
        <v>3229</v>
      </c>
      <c r="E386" s="39" t="s">
        <v>2557</v>
      </c>
      <c r="F386" s="50">
        <v>1719</v>
      </c>
      <c r="G386" s="39" t="s">
        <v>3228</v>
      </c>
      <c r="H386" s="41"/>
      <c r="I386" s="41"/>
      <c r="J386" s="41"/>
      <c r="K386" s="40"/>
    </row>
    <row r="387" spans="1:11">
      <c r="A387" s="39" t="s">
        <v>450</v>
      </c>
      <c r="B387" s="39" t="s">
        <v>208</v>
      </c>
      <c r="C387" s="39" t="s">
        <v>3227</v>
      </c>
      <c r="D387" s="39" t="s">
        <v>2892</v>
      </c>
      <c r="E387" s="39" t="s">
        <v>2557</v>
      </c>
      <c r="F387" s="50">
        <v>1571</v>
      </c>
      <c r="G387" s="39" t="s">
        <v>3226</v>
      </c>
      <c r="H387" s="41"/>
      <c r="I387" s="41"/>
      <c r="J387" s="41"/>
      <c r="K387" s="40"/>
    </row>
    <row r="388" spans="1:11">
      <c r="A388" s="39" t="s">
        <v>1992</v>
      </c>
      <c r="B388" s="39" t="s">
        <v>749</v>
      </c>
      <c r="C388" s="39" t="s">
        <v>3225</v>
      </c>
      <c r="D388" s="39" t="s">
        <v>3224</v>
      </c>
      <c r="E388" s="39" t="s">
        <v>2557</v>
      </c>
      <c r="F388" s="50">
        <v>1075</v>
      </c>
      <c r="G388" s="39" t="s">
        <v>3223</v>
      </c>
      <c r="H388" s="41"/>
      <c r="I388" s="41"/>
      <c r="J388" s="41"/>
      <c r="K388" s="40"/>
    </row>
    <row r="389" spans="1:11">
      <c r="A389" s="39" t="s">
        <v>239</v>
      </c>
      <c r="B389" s="39" t="s">
        <v>367</v>
      </c>
      <c r="C389" s="39" t="s">
        <v>3222</v>
      </c>
      <c r="D389" s="39" t="s">
        <v>435</v>
      </c>
      <c r="E389" s="39" t="s">
        <v>2557</v>
      </c>
      <c r="F389" s="50">
        <v>2631</v>
      </c>
      <c r="G389" s="39" t="s">
        <v>3221</v>
      </c>
      <c r="H389" s="41"/>
      <c r="I389" s="41"/>
      <c r="J389" s="41"/>
      <c r="K389" s="40"/>
    </row>
    <row r="390" spans="1:11">
      <c r="A390" s="39" t="s">
        <v>1870</v>
      </c>
      <c r="B390" s="39" t="s">
        <v>1595</v>
      </c>
      <c r="C390" s="39" t="s">
        <v>3220</v>
      </c>
      <c r="D390" s="39" t="s">
        <v>2665</v>
      </c>
      <c r="E390" s="39" t="s">
        <v>2557</v>
      </c>
      <c r="F390" s="50">
        <v>1375</v>
      </c>
      <c r="G390" s="39" t="s">
        <v>3219</v>
      </c>
      <c r="H390" s="41"/>
      <c r="I390" s="41"/>
      <c r="J390" s="41"/>
      <c r="K390" s="40"/>
    </row>
    <row r="391" spans="1:11">
      <c r="A391" s="39" t="s">
        <v>3218</v>
      </c>
      <c r="B391" s="39" t="s">
        <v>998</v>
      </c>
      <c r="C391" s="39" t="s">
        <v>3217</v>
      </c>
      <c r="D391" s="39" t="s">
        <v>3088</v>
      </c>
      <c r="E391" s="39" t="s">
        <v>2557</v>
      </c>
      <c r="F391" s="50">
        <v>1945</v>
      </c>
      <c r="G391" s="39"/>
      <c r="H391" s="41"/>
      <c r="I391" s="41"/>
      <c r="J391" s="41"/>
      <c r="K391" s="40"/>
    </row>
    <row r="392" spans="1:11">
      <c r="A392" s="39" t="s">
        <v>2029</v>
      </c>
      <c r="B392" s="39" t="s">
        <v>1882</v>
      </c>
      <c r="C392" s="39" t="s">
        <v>3216</v>
      </c>
      <c r="D392" s="39" t="s">
        <v>2640</v>
      </c>
      <c r="E392" s="39" t="s">
        <v>2557</v>
      </c>
      <c r="F392" s="50">
        <v>1370</v>
      </c>
      <c r="G392" s="39" t="s">
        <v>3215</v>
      </c>
      <c r="H392" s="41"/>
      <c r="I392" s="41"/>
      <c r="J392" s="41"/>
      <c r="K392" s="40"/>
    </row>
    <row r="393" spans="1:11">
      <c r="A393" s="39" t="s">
        <v>3214</v>
      </c>
      <c r="B393" s="39" t="s">
        <v>1111</v>
      </c>
      <c r="C393" s="39" t="s">
        <v>3213</v>
      </c>
      <c r="D393" s="39" t="s">
        <v>3212</v>
      </c>
      <c r="E393" s="39" t="s">
        <v>2557</v>
      </c>
      <c r="F393" s="50">
        <v>1940</v>
      </c>
      <c r="G393" s="39" t="s">
        <v>3211</v>
      </c>
      <c r="H393" s="41"/>
      <c r="I393" s="41"/>
      <c r="J393" s="41"/>
      <c r="K393" s="40"/>
    </row>
    <row r="394" spans="1:11">
      <c r="A394" s="39" t="s">
        <v>3210</v>
      </c>
      <c r="B394" s="39" t="s">
        <v>1587</v>
      </c>
      <c r="C394" s="39" t="s">
        <v>3209</v>
      </c>
      <c r="D394" s="39" t="s">
        <v>2608</v>
      </c>
      <c r="E394" s="39" t="s">
        <v>2557</v>
      </c>
      <c r="F394" s="50">
        <v>1041</v>
      </c>
      <c r="G394" s="39" t="s">
        <v>3208</v>
      </c>
      <c r="H394" s="41"/>
      <c r="I394" s="41"/>
      <c r="J394" s="41"/>
      <c r="K394" s="40"/>
    </row>
    <row r="395" spans="1:11">
      <c r="A395" s="39" t="s">
        <v>3207</v>
      </c>
      <c r="B395" s="39" t="s">
        <v>744</v>
      </c>
      <c r="C395" s="39" t="s">
        <v>3206</v>
      </c>
      <c r="D395" s="39" t="s">
        <v>3205</v>
      </c>
      <c r="E395" s="39" t="s">
        <v>2557</v>
      </c>
      <c r="F395" s="50">
        <v>2144</v>
      </c>
      <c r="G395" s="39" t="s">
        <v>3204</v>
      </c>
      <c r="H395" s="41"/>
      <c r="I395" s="41"/>
      <c r="J395" s="41"/>
      <c r="K395" s="40"/>
    </row>
    <row r="396" spans="1:11">
      <c r="A396" s="39" t="s">
        <v>314</v>
      </c>
      <c r="B396" s="39" t="s">
        <v>993</v>
      </c>
      <c r="C396" s="39" t="s">
        <v>3203</v>
      </c>
      <c r="D396" s="39" t="s">
        <v>3202</v>
      </c>
      <c r="E396" s="39" t="s">
        <v>2557</v>
      </c>
      <c r="F396" s="50">
        <v>1351</v>
      </c>
      <c r="G396" s="39" t="s">
        <v>3201</v>
      </c>
      <c r="H396" s="41"/>
      <c r="I396" s="41"/>
      <c r="J396" s="41"/>
      <c r="K396" s="40"/>
    </row>
    <row r="397" spans="1:11">
      <c r="A397" s="39" t="s">
        <v>3200</v>
      </c>
      <c r="B397" s="39" t="s">
        <v>2232</v>
      </c>
      <c r="C397" s="39" t="s">
        <v>3199</v>
      </c>
      <c r="D397" s="39" t="s">
        <v>2580</v>
      </c>
      <c r="E397" s="39" t="s">
        <v>2557</v>
      </c>
      <c r="F397" s="50">
        <v>2420</v>
      </c>
      <c r="G397" s="39" t="s">
        <v>3198</v>
      </c>
      <c r="H397" s="41"/>
      <c r="I397" s="41"/>
      <c r="J397" s="41"/>
      <c r="K397" s="40"/>
    </row>
    <row r="398" spans="1:11">
      <c r="A398" s="39" t="s">
        <v>519</v>
      </c>
      <c r="B398" s="39" t="s">
        <v>3197</v>
      </c>
      <c r="C398" s="39" t="s">
        <v>3196</v>
      </c>
      <c r="D398" s="39" t="s">
        <v>3195</v>
      </c>
      <c r="E398" s="39" t="s">
        <v>2557</v>
      </c>
      <c r="F398" s="50">
        <v>1879</v>
      </c>
      <c r="G398" s="39" t="s">
        <v>3194</v>
      </c>
      <c r="H398" s="41"/>
      <c r="I398" s="41"/>
      <c r="J398" s="41"/>
      <c r="K398" s="40"/>
    </row>
    <row r="399" spans="1:11">
      <c r="A399" s="39" t="s">
        <v>42</v>
      </c>
      <c r="B399" s="39" t="s">
        <v>1579</v>
      </c>
      <c r="C399" s="39" t="s">
        <v>3193</v>
      </c>
      <c r="D399" s="39" t="s">
        <v>3192</v>
      </c>
      <c r="E399" s="39" t="s">
        <v>2557</v>
      </c>
      <c r="F399" s="50">
        <v>2351</v>
      </c>
      <c r="G399" s="39" t="s">
        <v>3191</v>
      </c>
      <c r="H399" s="41"/>
      <c r="I399" s="41"/>
      <c r="J399" s="41"/>
      <c r="K399" s="40"/>
    </row>
    <row r="400" spans="1:11">
      <c r="A400" s="39" t="s">
        <v>299</v>
      </c>
      <c r="B400" s="39" t="s">
        <v>3190</v>
      </c>
      <c r="C400" s="39" t="s">
        <v>3189</v>
      </c>
      <c r="D400" s="39" t="s">
        <v>2862</v>
      </c>
      <c r="E400" s="39" t="s">
        <v>2557</v>
      </c>
      <c r="F400" s="50">
        <v>1028</v>
      </c>
      <c r="G400" s="39" t="s">
        <v>3188</v>
      </c>
      <c r="H400" s="41"/>
      <c r="I400" s="41"/>
      <c r="J400" s="41"/>
      <c r="K400" s="40"/>
    </row>
    <row r="401" spans="1:11">
      <c r="A401" s="39" t="s">
        <v>1199</v>
      </c>
      <c r="B401" s="39" t="s">
        <v>52</v>
      </c>
      <c r="C401" s="39" t="s">
        <v>3187</v>
      </c>
      <c r="D401" s="39" t="s">
        <v>2608</v>
      </c>
      <c r="E401" s="39" t="s">
        <v>2557</v>
      </c>
      <c r="F401" s="50">
        <v>1040</v>
      </c>
      <c r="G401" s="39" t="s">
        <v>3186</v>
      </c>
      <c r="H401" s="41"/>
      <c r="I401" s="41"/>
      <c r="J401" s="41"/>
      <c r="K401" s="40"/>
    </row>
    <row r="402" spans="1:11">
      <c r="A402" s="39" t="s">
        <v>48</v>
      </c>
      <c r="B402" s="39" t="s">
        <v>3185</v>
      </c>
      <c r="C402" s="39" t="s">
        <v>3184</v>
      </c>
      <c r="D402" s="39" t="s">
        <v>2709</v>
      </c>
      <c r="E402" s="39" t="s">
        <v>2557</v>
      </c>
      <c r="F402" s="50">
        <v>1056</v>
      </c>
      <c r="G402" s="39" t="s">
        <v>3183</v>
      </c>
      <c r="H402" s="41"/>
      <c r="I402" s="41"/>
      <c r="J402" s="41"/>
      <c r="K402" s="40"/>
    </row>
    <row r="403" spans="1:11">
      <c r="A403" s="39" t="s">
        <v>53</v>
      </c>
      <c r="B403" s="39" t="s">
        <v>3182</v>
      </c>
      <c r="C403" s="39" t="s">
        <v>3181</v>
      </c>
      <c r="D403" s="39" t="s">
        <v>1096</v>
      </c>
      <c r="E403" s="39" t="s">
        <v>2557</v>
      </c>
      <c r="F403" s="50">
        <v>1721</v>
      </c>
      <c r="G403" s="39" t="s">
        <v>3180</v>
      </c>
      <c r="H403" s="41"/>
      <c r="I403" s="41"/>
      <c r="J403" s="41"/>
      <c r="K403" s="40"/>
    </row>
    <row r="404" spans="1:11">
      <c r="A404" s="39" t="s">
        <v>3179</v>
      </c>
      <c r="B404" s="39" t="s">
        <v>971</v>
      </c>
      <c r="C404" s="39" t="s">
        <v>3178</v>
      </c>
      <c r="D404" s="39" t="s">
        <v>2801</v>
      </c>
      <c r="E404" s="39" t="s">
        <v>2557</v>
      </c>
      <c r="F404" s="50">
        <v>2459</v>
      </c>
      <c r="G404" s="39" t="s">
        <v>3177</v>
      </c>
      <c r="H404" s="41"/>
      <c r="I404" s="41"/>
      <c r="J404" s="41"/>
      <c r="K404" s="40"/>
    </row>
    <row r="405" spans="1:11">
      <c r="A405" s="39" t="s">
        <v>2523</v>
      </c>
      <c r="B405" s="39" t="s">
        <v>349</v>
      </c>
      <c r="C405" s="39" t="s">
        <v>3176</v>
      </c>
      <c r="D405" s="39" t="s">
        <v>3175</v>
      </c>
      <c r="E405" s="39" t="s">
        <v>2557</v>
      </c>
      <c r="F405" s="50">
        <v>1331</v>
      </c>
      <c r="G405" s="39" t="s">
        <v>3174</v>
      </c>
      <c r="H405" s="41"/>
      <c r="I405" s="41"/>
      <c r="J405" s="41"/>
      <c r="K405" s="40"/>
    </row>
    <row r="406" spans="1:11">
      <c r="A406" s="39" t="s">
        <v>450</v>
      </c>
      <c r="B406" s="39" t="s">
        <v>3173</v>
      </c>
      <c r="C406" s="39" t="s">
        <v>3172</v>
      </c>
      <c r="D406" s="39" t="s">
        <v>2595</v>
      </c>
      <c r="E406" s="39" t="s">
        <v>2557</v>
      </c>
      <c r="F406" s="50">
        <v>1075</v>
      </c>
      <c r="G406" s="39"/>
      <c r="H406" s="41"/>
      <c r="I406" s="41"/>
      <c r="J406" s="41"/>
      <c r="K406" s="40"/>
    </row>
    <row r="407" spans="1:11">
      <c r="A407" s="39" t="s">
        <v>1485</v>
      </c>
      <c r="B407" s="39" t="s">
        <v>967</v>
      </c>
      <c r="C407" s="39" t="s">
        <v>3171</v>
      </c>
      <c r="D407" s="39" t="s">
        <v>2751</v>
      </c>
      <c r="E407" s="39" t="s">
        <v>2557</v>
      </c>
      <c r="F407" s="50">
        <v>1060</v>
      </c>
      <c r="G407" s="39" t="s">
        <v>3170</v>
      </c>
      <c r="H407" s="41"/>
      <c r="I407" s="41"/>
      <c r="J407" s="41"/>
      <c r="K407" s="40"/>
    </row>
    <row r="408" spans="1:11">
      <c r="A408" s="39" t="s">
        <v>3169</v>
      </c>
      <c r="B408" s="39" t="s">
        <v>1550</v>
      </c>
      <c r="C408" s="39" t="s">
        <v>3168</v>
      </c>
      <c r="D408" s="39" t="s">
        <v>76</v>
      </c>
      <c r="E408" s="39" t="s">
        <v>2557</v>
      </c>
      <c r="F408" s="50">
        <v>1506</v>
      </c>
      <c r="G408" s="39" t="s">
        <v>3167</v>
      </c>
      <c r="H408" s="41"/>
      <c r="I408" s="41"/>
      <c r="J408" s="41"/>
      <c r="K408" s="40"/>
    </row>
    <row r="409" spans="1:11">
      <c r="A409" s="39" t="s">
        <v>630</v>
      </c>
      <c r="B409" s="39" t="s">
        <v>2279</v>
      </c>
      <c r="C409" s="39" t="s">
        <v>3166</v>
      </c>
      <c r="D409" s="39" t="s">
        <v>3165</v>
      </c>
      <c r="E409" s="39" t="s">
        <v>2557</v>
      </c>
      <c r="F409" s="50">
        <v>1039</v>
      </c>
      <c r="G409" s="39" t="s">
        <v>3164</v>
      </c>
      <c r="H409" s="41"/>
      <c r="I409" s="41"/>
      <c r="J409" s="41"/>
      <c r="K409" s="40"/>
    </row>
    <row r="410" spans="1:11">
      <c r="A410" s="39" t="s">
        <v>2091</v>
      </c>
      <c r="B410" s="39" t="s">
        <v>963</v>
      </c>
      <c r="C410" s="39" t="s">
        <v>3163</v>
      </c>
      <c r="D410" s="39" t="s">
        <v>2777</v>
      </c>
      <c r="E410" s="39" t="s">
        <v>2557</v>
      </c>
      <c r="F410" s="50">
        <v>1085</v>
      </c>
      <c r="G410" s="39" t="s">
        <v>3162</v>
      </c>
      <c r="H410" s="41"/>
      <c r="I410" s="41"/>
      <c r="J410" s="41"/>
      <c r="K410" s="40"/>
    </row>
    <row r="411" spans="1:11">
      <c r="A411" s="39" t="s">
        <v>235</v>
      </c>
      <c r="B411" s="39" t="s">
        <v>3161</v>
      </c>
      <c r="C411" s="39" t="s">
        <v>3160</v>
      </c>
      <c r="D411" s="39" t="s">
        <v>2602</v>
      </c>
      <c r="E411" s="39" t="s">
        <v>2557</v>
      </c>
      <c r="F411" s="50">
        <v>1095</v>
      </c>
      <c r="G411" s="39" t="s">
        <v>3159</v>
      </c>
      <c r="H411" s="41"/>
      <c r="I411" s="41"/>
      <c r="J411" s="41"/>
      <c r="K411" s="40"/>
    </row>
    <row r="412" spans="1:11">
      <c r="A412" s="39" t="s">
        <v>3158</v>
      </c>
      <c r="B412" s="39" t="s">
        <v>344</v>
      </c>
      <c r="C412" s="39" t="s">
        <v>3157</v>
      </c>
      <c r="D412" s="39" t="s">
        <v>2747</v>
      </c>
      <c r="E412" s="39" t="s">
        <v>2557</v>
      </c>
      <c r="F412" s="50">
        <v>1007</v>
      </c>
      <c r="G412" s="39" t="s">
        <v>3156</v>
      </c>
      <c r="H412" s="41"/>
      <c r="I412" s="41"/>
      <c r="J412" s="41"/>
      <c r="K412" s="40"/>
    </row>
    <row r="413" spans="1:11">
      <c r="A413" s="39" t="s">
        <v>587</v>
      </c>
      <c r="B413" s="39" t="s">
        <v>3155</v>
      </c>
      <c r="C413" s="39" t="s">
        <v>3154</v>
      </c>
      <c r="D413" s="39" t="s">
        <v>2646</v>
      </c>
      <c r="E413" s="39" t="s">
        <v>2557</v>
      </c>
      <c r="F413" s="50">
        <v>1020</v>
      </c>
      <c r="G413" s="39" t="s">
        <v>3153</v>
      </c>
      <c r="H413" s="41"/>
      <c r="I413" s="41"/>
      <c r="J413" s="41"/>
      <c r="K413" s="40"/>
    </row>
    <row r="414" spans="1:11">
      <c r="A414" s="39" t="s">
        <v>2541</v>
      </c>
      <c r="B414" s="39" t="s">
        <v>3152</v>
      </c>
      <c r="C414" s="39" t="s">
        <v>3151</v>
      </c>
      <c r="D414" s="39" t="s">
        <v>2995</v>
      </c>
      <c r="E414" s="39" t="s">
        <v>2557</v>
      </c>
      <c r="F414" s="50">
        <v>1741</v>
      </c>
      <c r="G414" s="39" t="s">
        <v>3150</v>
      </c>
      <c r="H414" s="41"/>
      <c r="I414" s="41"/>
      <c r="J414" s="41"/>
      <c r="K414" s="40"/>
    </row>
    <row r="415" spans="1:11">
      <c r="A415" s="39" t="s">
        <v>659</v>
      </c>
      <c r="B415" s="39" t="s">
        <v>3149</v>
      </c>
      <c r="C415" s="39" t="s">
        <v>3148</v>
      </c>
      <c r="D415" s="39" t="s">
        <v>2595</v>
      </c>
      <c r="E415" s="39" t="s">
        <v>2557</v>
      </c>
      <c r="F415" s="50">
        <v>1075</v>
      </c>
      <c r="G415" s="39" t="s">
        <v>3147</v>
      </c>
      <c r="H415" s="41"/>
      <c r="I415" s="41"/>
      <c r="J415" s="41"/>
      <c r="K415" s="40"/>
    </row>
    <row r="416" spans="1:11">
      <c r="A416" s="39" t="s">
        <v>160</v>
      </c>
      <c r="B416" s="39" t="s">
        <v>3146</v>
      </c>
      <c r="C416" s="39" t="s">
        <v>3145</v>
      </c>
      <c r="D416" s="39" t="s">
        <v>2580</v>
      </c>
      <c r="E416" s="39" t="s">
        <v>2557</v>
      </c>
      <c r="F416" s="50">
        <v>2173</v>
      </c>
      <c r="G416" s="39" t="s">
        <v>3144</v>
      </c>
      <c r="H416" s="41"/>
      <c r="I416" s="41"/>
      <c r="J416" s="41"/>
      <c r="K416" s="40"/>
    </row>
    <row r="417" spans="1:11">
      <c r="A417" s="39" t="s">
        <v>403</v>
      </c>
      <c r="B417" s="39" t="s">
        <v>3143</v>
      </c>
      <c r="C417" s="39" t="s">
        <v>3142</v>
      </c>
      <c r="D417" s="39" t="s">
        <v>2716</v>
      </c>
      <c r="E417" s="39" t="s">
        <v>2557</v>
      </c>
      <c r="F417" s="50">
        <v>2478</v>
      </c>
      <c r="G417" s="39" t="s">
        <v>3141</v>
      </c>
      <c r="H417" s="41"/>
      <c r="I417" s="41"/>
      <c r="J417" s="41"/>
      <c r="K417" s="40"/>
    </row>
    <row r="418" spans="1:11">
      <c r="A418" s="39" t="s">
        <v>372</v>
      </c>
      <c r="B418" s="39" t="s">
        <v>3140</v>
      </c>
      <c r="C418" s="39" t="s">
        <v>3139</v>
      </c>
      <c r="D418" s="39" t="s">
        <v>2728</v>
      </c>
      <c r="E418" s="39" t="s">
        <v>2557</v>
      </c>
      <c r="F418" s="50">
        <v>2108</v>
      </c>
      <c r="G418" s="39" t="s">
        <v>3138</v>
      </c>
      <c r="H418" s="41"/>
      <c r="I418" s="41"/>
      <c r="J418" s="41"/>
      <c r="K418" s="40"/>
    </row>
    <row r="419" spans="1:11">
      <c r="A419" s="39" t="s">
        <v>642</v>
      </c>
      <c r="B419" s="39" t="s">
        <v>1538</v>
      </c>
      <c r="C419" s="39" t="s">
        <v>3137</v>
      </c>
      <c r="D419" s="39" t="s">
        <v>2608</v>
      </c>
      <c r="E419" s="39" t="s">
        <v>2557</v>
      </c>
      <c r="F419" s="50">
        <v>1040</v>
      </c>
      <c r="G419" s="39" t="s">
        <v>3136</v>
      </c>
      <c r="H419" s="41"/>
      <c r="I419" s="41"/>
      <c r="J419" s="41"/>
      <c r="K419" s="40"/>
    </row>
    <row r="420" spans="1:11">
      <c r="A420" s="39" t="s">
        <v>3135</v>
      </c>
      <c r="B420" s="39" t="s">
        <v>3134</v>
      </c>
      <c r="C420" s="39" t="s">
        <v>3133</v>
      </c>
      <c r="D420" s="39" t="s">
        <v>333</v>
      </c>
      <c r="E420" s="39" t="s">
        <v>2557</v>
      </c>
      <c r="F420" s="50">
        <v>1118</v>
      </c>
      <c r="G420" s="39" t="s">
        <v>3132</v>
      </c>
      <c r="H420" s="41"/>
      <c r="I420" s="41"/>
      <c r="J420" s="41"/>
      <c r="K420" s="40"/>
    </row>
    <row r="421" spans="1:11">
      <c r="A421" s="39" t="s">
        <v>541</v>
      </c>
      <c r="B421" s="39" t="s">
        <v>3131</v>
      </c>
      <c r="C421" s="39" t="s">
        <v>3130</v>
      </c>
      <c r="D421" s="39" t="s">
        <v>3129</v>
      </c>
      <c r="E421" s="39" t="s">
        <v>2557</v>
      </c>
      <c r="F421" s="50">
        <v>1068</v>
      </c>
      <c r="G421" s="39" t="s">
        <v>3128</v>
      </c>
      <c r="H421" s="41"/>
      <c r="I421" s="41"/>
      <c r="J421" s="41"/>
      <c r="K421" s="40"/>
    </row>
    <row r="422" spans="1:11">
      <c r="A422" s="39" t="s">
        <v>48</v>
      </c>
      <c r="B422" s="39" t="s">
        <v>3127</v>
      </c>
      <c r="C422" s="39" t="s">
        <v>3126</v>
      </c>
      <c r="D422" s="39" t="s">
        <v>2595</v>
      </c>
      <c r="E422" s="39" t="s">
        <v>2557</v>
      </c>
      <c r="F422" s="50">
        <v>1075</v>
      </c>
      <c r="G422" s="39" t="s">
        <v>3125</v>
      </c>
      <c r="H422" s="41"/>
      <c r="I422" s="41"/>
      <c r="J422" s="41"/>
      <c r="K422" s="40"/>
    </row>
    <row r="423" spans="1:11">
      <c r="A423" s="39" t="s">
        <v>503</v>
      </c>
      <c r="B423" s="39" t="s">
        <v>1520</v>
      </c>
      <c r="C423" s="39" t="s">
        <v>3124</v>
      </c>
      <c r="D423" s="39" t="s">
        <v>3123</v>
      </c>
      <c r="E423" s="39" t="s">
        <v>2557</v>
      </c>
      <c r="F423" s="50">
        <v>1339</v>
      </c>
      <c r="G423" s="39" t="s">
        <v>3122</v>
      </c>
      <c r="H423" s="41"/>
      <c r="I423" s="41"/>
      <c r="J423" s="41"/>
      <c r="K423" s="40"/>
    </row>
    <row r="424" spans="1:11">
      <c r="A424" s="39" t="s">
        <v>3121</v>
      </c>
      <c r="B424" s="39" t="s">
        <v>3120</v>
      </c>
      <c r="C424" s="39" t="s">
        <v>3119</v>
      </c>
      <c r="D424" s="39" t="s">
        <v>2709</v>
      </c>
      <c r="E424" s="39" t="s">
        <v>2557</v>
      </c>
      <c r="F424" s="50">
        <v>1056</v>
      </c>
      <c r="G424" s="39" t="s">
        <v>3118</v>
      </c>
      <c r="H424" s="41"/>
      <c r="I424" s="41"/>
      <c r="J424" s="41"/>
      <c r="K424" s="40"/>
    </row>
    <row r="425" spans="1:11">
      <c r="A425" s="39" t="s">
        <v>279</v>
      </c>
      <c r="B425" s="39" t="s">
        <v>3117</v>
      </c>
      <c r="C425" s="39" t="s">
        <v>3116</v>
      </c>
      <c r="D425" s="39" t="s">
        <v>3115</v>
      </c>
      <c r="E425" s="39" t="s">
        <v>2557</v>
      </c>
      <c r="F425" s="50">
        <v>2081</v>
      </c>
      <c r="G425" s="39" t="s">
        <v>3114</v>
      </c>
      <c r="H425" s="41"/>
      <c r="I425" s="41"/>
      <c r="J425" s="41"/>
      <c r="K425" s="40"/>
    </row>
    <row r="426" spans="1:11">
      <c r="A426" s="39" t="s">
        <v>2953</v>
      </c>
      <c r="B426" s="39" t="s">
        <v>817</v>
      </c>
      <c r="C426" s="39" t="s">
        <v>3113</v>
      </c>
      <c r="D426" s="39" t="s">
        <v>697</v>
      </c>
      <c r="E426" s="39" t="s">
        <v>2557</v>
      </c>
      <c r="F426" s="50">
        <v>2067</v>
      </c>
      <c r="G426" s="39" t="s">
        <v>3112</v>
      </c>
      <c r="H426" s="41"/>
      <c r="I426" s="41"/>
      <c r="J426" s="41"/>
      <c r="K426" s="40"/>
    </row>
    <row r="427" spans="1:11">
      <c r="A427" s="39" t="s">
        <v>1932</v>
      </c>
      <c r="B427" s="39" t="s">
        <v>2085</v>
      </c>
      <c r="C427" s="39" t="s">
        <v>3111</v>
      </c>
      <c r="D427" s="39" t="s">
        <v>3110</v>
      </c>
      <c r="E427" s="39" t="s">
        <v>2557</v>
      </c>
      <c r="F427" s="50">
        <v>2554</v>
      </c>
      <c r="G427" s="39" t="s">
        <v>3109</v>
      </c>
      <c r="H427" s="41"/>
      <c r="I427" s="41"/>
      <c r="J427" s="41"/>
      <c r="K427" s="40"/>
    </row>
    <row r="428" spans="1:11">
      <c r="A428" s="39" t="s">
        <v>737</v>
      </c>
      <c r="B428" s="39" t="s">
        <v>195</v>
      </c>
      <c r="C428" s="39" t="s">
        <v>3108</v>
      </c>
      <c r="D428" s="39" t="s">
        <v>2646</v>
      </c>
      <c r="E428" s="39" t="s">
        <v>2557</v>
      </c>
      <c r="F428" s="50">
        <v>1020</v>
      </c>
      <c r="G428" s="39" t="s">
        <v>3107</v>
      </c>
      <c r="H428" s="41"/>
      <c r="I428" s="41"/>
      <c r="J428" s="41"/>
      <c r="K428" s="40"/>
    </row>
    <row r="429" spans="1:11">
      <c r="A429" s="39" t="s">
        <v>1932</v>
      </c>
      <c r="B429" s="39" t="s">
        <v>1514</v>
      </c>
      <c r="C429" s="39" t="s">
        <v>3106</v>
      </c>
      <c r="D429" s="39" t="s">
        <v>2586</v>
      </c>
      <c r="E429" s="39" t="s">
        <v>2557</v>
      </c>
      <c r="F429" s="50">
        <v>1062</v>
      </c>
      <c r="G429" s="39" t="s">
        <v>3105</v>
      </c>
      <c r="H429" s="41"/>
      <c r="I429" s="41"/>
      <c r="J429" s="41"/>
      <c r="K429" s="40"/>
    </row>
    <row r="430" spans="1:11">
      <c r="A430" s="39" t="s">
        <v>440</v>
      </c>
      <c r="B430" s="39" t="s">
        <v>3104</v>
      </c>
      <c r="C430" s="39" t="s">
        <v>3103</v>
      </c>
      <c r="D430" s="39" t="s">
        <v>2963</v>
      </c>
      <c r="E430" s="39" t="s">
        <v>2557</v>
      </c>
      <c r="F430" s="50">
        <v>1085</v>
      </c>
      <c r="G430" s="39" t="s">
        <v>3102</v>
      </c>
      <c r="H430" s="41"/>
      <c r="I430" s="41"/>
      <c r="J430" s="41"/>
      <c r="K430" s="40"/>
    </row>
    <row r="431" spans="1:11">
      <c r="A431" s="39" t="s">
        <v>818</v>
      </c>
      <c r="B431" s="39" t="s">
        <v>190</v>
      </c>
      <c r="C431" s="39" t="s">
        <v>3101</v>
      </c>
      <c r="D431" s="39" t="s">
        <v>3100</v>
      </c>
      <c r="E431" s="39" t="s">
        <v>2557</v>
      </c>
      <c r="F431" s="50">
        <v>1923</v>
      </c>
      <c r="G431" s="39" t="s">
        <v>3099</v>
      </c>
      <c r="H431" s="41"/>
      <c r="I431" s="41"/>
      <c r="J431" s="41"/>
      <c r="K431" s="40"/>
    </row>
    <row r="432" spans="1:11">
      <c r="A432" s="39" t="s">
        <v>1827</v>
      </c>
      <c r="B432" s="39" t="s">
        <v>186</v>
      </c>
      <c r="C432" s="39" t="s">
        <v>3098</v>
      </c>
      <c r="D432" s="39" t="s">
        <v>2646</v>
      </c>
      <c r="E432" s="39" t="s">
        <v>2557</v>
      </c>
      <c r="F432" s="50">
        <v>1020</v>
      </c>
      <c r="G432" s="39" t="s">
        <v>3097</v>
      </c>
      <c r="H432" s="41"/>
      <c r="I432" s="41"/>
      <c r="J432" s="41"/>
      <c r="K432" s="40"/>
    </row>
    <row r="433" spans="1:11">
      <c r="A433" s="39" t="s">
        <v>3096</v>
      </c>
      <c r="B433" s="39" t="s">
        <v>1208</v>
      </c>
      <c r="C433" s="39" t="s">
        <v>3095</v>
      </c>
      <c r="D433" s="39" t="s">
        <v>2608</v>
      </c>
      <c r="E433" s="39" t="s">
        <v>2557</v>
      </c>
      <c r="F433" s="50">
        <v>1040</v>
      </c>
      <c r="G433" s="39" t="s">
        <v>3094</v>
      </c>
      <c r="H433" s="41"/>
      <c r="I433" s="41"/>
      <c r="J433" s="41"/>
      <c r="K433" s="40"/>
    </row>
    <row r="434" spans="1:11">
      <c r="A434" s="39" t="s">
        <v>3093</v>
      </c>
      <c r="B434" s="39" t="s">
        <v>2038</v>
      </c>
      <c r="C434" s="39" t="s">
        <v>3092</v>
      </c>
      <c r="D434" s="39" t="s">
        <v>2751</v>
      </c>
      <c r="E434" s="39" t="s">
        <v>2557</v>
      </c>
      <c r="F434" s="50">
        <v>1060</v>
      </c>
      <c r="G434" s="39" t="s">
        <v>3091</v>
      </c>
      <c r="H434" s="41"/>
      <c r="I434" s="41"/>
      <c r="J434" s="41"/>
      <c r="K434" s="40"/>
    </row>
    <row r="435" spans="1:11">
      <c r="A435" s="39" t="s">
        <v>587</v>
      </c>
      <c r="B435" s="39" t="s">
        <v>3090</v>
      </c>
      <c r="C435" s="39" t="s">
        <v>3089</v>
      </c>
      <c r="D435" s="39" t="s">
        <v>3088</v>
      </c>
      <c r="E435" s="39" t="s">
        <v>2557</v>
      </c>
      <c r="F435" s="50">
        <v>1945</v>
      </c>
      <c r="G435" s="39" t="s">
        <v>3087</v>
      </c>
      <c r="H435" s="41"/>
      <c r="I435" s="41"/>
      <c r="J435" s="41"/>
      <c r="K435" s="40"/>
    </row>
    <row r="436" spans="1:11">
      <c r="A436" s="39" t="s">
        <v>2538</v>
      </c>
      <c r="B436" s="39" t="s">
        <v>3086</v>
      </c>
      <c r="C436" s="39" t="s">
        <v>3085</v>
      </c>
      <c r="D436" s="39" t="s">
        <v>2605</v>
      </c>
      <c r="E436" s="39" t="s">
        <v>2557</v>
      </c>
      <c r="F436" s="50">
        <v>1002</v>
      </c>
      <c r="G436" s="39" t="s">
        <v>3084</v>
      </c>
      <c r="H436" s="41"/>
      <c r="I436" s="41"/>
      <c r="J436" s="41"/>
      <c r="K436" s="40"/>
    </row>
    <row r="437" spans="1:11">
      <c r="A437" s="39" t="s">
        <v>659</v>
      </c>
      <c r="B437" s="39" t="s">
        <v>3083</v>
      </c>
      <c r="C437" s="39" t="s">
        <v>3082</v>
      </c>
      <c r="D437" s="39" t="s">
        <v>2801</v>
      </c>
      <c r="E437" s="39" t="s">
        <v>2557</v>
      </c>
      <c r="F437" s="50">
        <v>2468</v>
      </c>
      <c r="G437" s="39" t="s">
        <v>3081</v>
      </c>
      <c r="H437" s="41"/>
      <c r="I437" s="41"/>
      <c r="J437" s="41"/>
      <c r="K437" s="40"/>
    </row>
    <row r="438" spans="1:11">
      <c r="A438" s="39" t="s">
        <v>160</v>
      </c>
      <c r="B438" s="39" t="s">
        <v>176</v>
      </c>
      <c r="C438" s="39" t="s">
        <v>3080</v>
      </c>
      <c r="D438" s="39" t="s">
        <v>3079</v>
      </c>
      <c r="E438" s="39" t="s">
        <v>2557</v>
      </c>
      <c r="F438" s="50">
        <v>2472</v>
      </c>
      <c r="G438" s="39" t="s">
        <v>3078</v>
      </c>
      <c r="H438" s="41"/>
      <c r="I438" s="41"/>
      <c r="J438" s="41"/>
      <c r="K438" s="40"/>
    </row>
    <row r="439" spans="1:11">
      <c r="A439" s="39" t="s">
        <v>651</v>
      </c>
      <c r="B439" s="39" t="s">
        <v>3077</v>
      </c>
      <c r="C439" s="39" t="s">
        <v>3076</v>
      </c>
      <c r="D439" s="39" t="s">
        <v>3075</v>
      </c>
      <c r="E439" s="39" t="s">
        <v>2557</v>
      </c>
      <c r="F439" s="50">
        <v>1982</v>
      </c>
      <c r="G439" s="39" t="s">
        <v>3074</v>
      </c>
      <c r="H439" s="41"/>
      <c r="I439" s="41"/>
      <c r="J439" s="41"/>
      <c r="K439" s="40"/>
    </row>
    <row r="440" spans="1:11">
      <c r="A440" s="39" t="s">
        <v>3073</v>
      </c>
      <c r="B440" s="39" t="s">
        <v>1093</v>
      </c>
      <c r="C440" s="39" t="s">
        <v>3072</v>
      </c>
      <c r="D440" s="39" t="s">
        <v>2709</v>
      </c>
      <c r="E440" s="39" t="s">
        <v>2557</v>
      </c>
      <c r="F440" s="50">
        <v>1056</v>
      </c>
      <c r="G440" s="39" t="s">
        <v>3071</v>
      </c>
      <c r="H440" s="41"/>
      <c r="I440" s="41"/>
      <c r="J440" s="41"/>
      <c r="K440" s="40"/>
    </row>
    <row r="441" spans="1:11">
      <c r="A441" s="39" t="s">
        <v>53</v>
      </c>
      <c r="B441" s="39" t="s">
        <v>3070</v>
      </c>
      <c r="C441" s="39" t="s">
        <v>3069</v>
      </c>
      <c r="D441" s="39" t="s">
        <v>3068</v>
      </c>
      <c r="E441" s="39" t="s">
        <v>2557</v>
      </c>
      <c r="F441" s="50">
        <v>1886</v>
      </c>
      <c r="G441" s="39" t="s">
        <v>3067</v>
      </c>
      <c r="H441" s="41"/>
      <c r="I441" s="41"/>
      <c r="J441" s="41"/>
      <c r="K441" s="40"/>
    </row>
    <row r="442" spans="1:11">
      <c r="A442" s="39" t="s">
        <v>177</v>
      </c>
      <c r="B442" s="39" t="s">
        <v>3066</v>
      </c>
      <c r="C442" s="39" t="s">
        <v>3065</v>
      </c>
      <c r="D442" s="39" t="s">
        <v>2595</v>
      </c>
      <c r="E442" s="39" t="s">
        <v>2557</v>
      </c>
      <c r="F442" s="50">
        <v>1075</v>
      </c>
      <c r="G442" s="39" t="s">
        <v>3064</v>
      </c>
      <c r="H442" s="41"/>
      <c r="I442" s="41"/>
      <c r="J442" s="41"/>
      <c r="K442" s="40"/>
    </row>
    <row r="443" spans="1:11">
      <c r="A443" s="39" t="s">
        <v>3063</v>
      </c>
      <c r="B443" s="39" t="s">
        <v>1502</v>
      </c>
      <c r="C443" s="39" t="s">
        <v>3062</v>
      </c>
      <c r="D443" s="39" t="s">
        <v>2668</v>
      </c>
      <c r="E443" s="39" t="s">
        <v>2557</v>
      </c>
      <c r="F443" s="50">
        <v>1082</v>
      </c>
      <c r="G443" s="39" t="s">
        <v>3061</v>
      </c>
      <c r="H443" s="41"/>
      <c r="I443" s="41"/>
      <c r="J443" s="41"/>
      <c r="K443" s="40"/>
    </row>
    <row r="444" spans="1:11">
      <c r="A444" s="39" t="s">
        <v>3060</v>
      </c>
      <c r="B444" s="39" t="s">
        <v>3059</v>
      </c>
      <c r="C444" s="39" t="s">
        <v>3058</v>
      </c>
      <c r="D444" s="39" t="s">
        <v>2797</v>
      </c>
      <c r="E444" s="39" t="s">
        <v>2557</v>
      </c>
      <c r="F444" s="50">
        <v>2148</v>
      </c>
      <c r="G444" s="39"/>
      <c r="H444" s="41"/>
      <c r="I444" s="41"/>
      <c r="J444" s="41"/>
      <c r="K444" s="40"/>
    </row>
    <row r="445" spans="1:11">
      <c r="A445" s="39" t="s">
        <v>663</v>
      </c>
      <c r="B445" s="39" t="s">
        <v>330</v>
      </c>
      <c r="C445" s="39" t="s">
        <v>3057</v>
      </c>
      <c r="D445" s="39" t="s">
        <v>2602</v>
      </c>
      <c r="E445" s="39" t="s">
        <v>2557</v>
      </c>
      <c r="F445" s="50">
        <v>1095</v>
      </c>
      <c r="G445" s="39" t="s">
        <v>3056</v>
      </c>
      <c r="H445" s="41"/>
      <c r="I445" s="41"/>
      <c r="J445" s="41"/>
      <c r="K445" s="40"/>
    </row>
    <row r="446" spans="1:11">
      <c r="A446" s="39" t="s">
        <v>829</v>
      </c>
      <c r="B446" s="39" t="s">
        <v>502</v>
      </c>
      <c r="C446" s="39" t="s">
        <v>3055</v>
      </c>
      <c r="D446" s="39" t="s">
        <v>2605</v>
      </c>
      <c r="E446" s="39" t="s">
        <v>2557</v>
      </c>
      <c r="F446" s="50">
        <v>1002</v>
      </c>
      <c r="G446" s="39"/>
      <c r="H446" s="41"/>
      <c r="I446" s="41"/>
      <c r="J446" s="41"/>
      <c r="K446" s="40"/>
    </row>
    <row r="447" spans="1:11">
      <c r="A447" s="39" t="s">
        <v>69</v>
      </c>
      <c r="B447" s="39" t="s">
        <v>502</v>
      </c>
      <c r="C447" s="39" t="s">
        <v>3054</v>
      </c>
      <c r="D447" s="39" t="s">
        <v>2963</v>
      </c>
      <c r="E447" s="39" t="s">
        <v>2557</v>
      </c>
      <c r="F447" s="50">
        <v>1085</v>
      </c>
      <c r="G447" s="39" t="s">
        <v>3053</v>
      </c>
      <c r="H447" s="41"/>
      <c r="I447" s="41"/>
      <c r="J447" s="41"/>
      <c r="K447" s="40"/>
    </row>
    <row r="448" spans="1:11">
      <c r="A448" s="39" t="s">
        <v>289</v>
      </c>
      <c r="B448" s="39" t="s">
        <v>3052</v>
      </c>
      <c r="C448" s="39" t="s">
        <v>3051</v>
      </c>
      <c r="D448" s="39" t="s">
        <v>2728</v>
      </c>
      <c r="E448" s="39" t="s">
        <v>2557</v>
      </c>
      <c r="F448" s="50">
        <v>2121</v>
      </c>
      <c r="G448" s="39" t="s">
        <v>3050</v>
      </c>
      <c r="H448" s="41"/>
      <c r="I448" s="41"/>
      <c r="J448" s="41"/>
      <c r="K448" s="40"/>
    </row>
    <row r="449" spans="1:11">
      <c r="A449" s="39" t="s">
        <v>2617</v>
      </c>
      <c r="B449" s="39" t="s">
        <v>160</v>
      </c>
      <c r="C449" s="39" t="s">
        <v>3049</v>
      </c>
      <c r="D449" s="39" t="s">
        <v>2646</v>
      </c>
      <c r="E449" s="39" t="s">
        <v>2557</v>
      </c>
      <c r="F449" s="50">
        <v>1020</v>
      </c>
      <c r="G449" s="39" t="s">
        <v>3048</v>
      </c>
      <c r="H449" s="41"/>
      <c r="I449" s="41"/>
      <c r="J449" s="41"/>
      <c r="K449" s="40"/>
    </row>
    <row r="450" spans="1:11">
      <c r="A450" s="39" t="s">
        <v>2055</v>
      </c>
      <c r="B450" s="39" t="s">
        <v>3047</v>
      </c>
      <c r="C450" s="39" t="s">
        <v>3046</v>
      </c>
      <c r="D450" s="39" t="s">
        <v>2751</v>
      </c>
      <c r="E450" s="39" t="s">
        <v>2557</v>
      </c>
      <c r="F450" s="50">
        <v>1060</v>
      </c>
      <c r="G450" s="39" t="s">
        <v>3045</v>
      </c>
      <c r="H450" s="41"/>
      <c r="I450" s="41"/>
      <c r="J450" s="41"/>
      <c r="K450" s="40"/>
    </row>
    <row r="451" spans="1:11">
      <c r="A451" s="39" t="s">
        <v>814</v>
      </c>
      <c r="B451" s="39" t="s">
        <v>313</v>
      </c>
      <c r="C451" s="39" t="s">
        <v>3044</v>
      </c>
      <c r="D451" s="39" t="s">
        <v>2809</v>
      </c>
      <c r="E451" s="39" t="s">
        <v>2557</v>
      </c>
      <c r="F451" s="50">
        <v>1610</v>
      </c>
      <c r="G451" s="39" t="s">
        <v>3043</v>
      </c>
      <c r="H451" s="41"/>
      <c r="I451" s="41"/>
      <c r="J451" s="41"/>
      <c r="K451" s="40"/>
    </row>
    <row r="452" spans="1:11">
      <c r="A452" s="39" t="s">
        <v>697</v>
      </c>
      <c r="B452" s="39" t="s">
        <v>313</v>
      </c>
      <c r="C452" s="39" t="s">
        <v>3042</v>
      </c>
      <c r="D452" s="39" t="s">
        <v>2605</v>
      </c>
      <c r="E452" s="39" t="s">
        <v>2557</v>
      </c>
      <c r="F452" s="50">
        <v>1002</v>
      </c>
      <c r="G452" s="39" t="s">
        <v>3041</v>
      </c>
      <c r="H452" s="41"/>
      <c r="I452" s="41"/>
      <c r="J452" s="41"/>
      <c r="K452" s="40"/>
    </row>
    <row r="453" spans="1:11">
      <c r="A453" s="39" t="s">
        <v>3040</v>
      </c>
      <c r="B453" s="39" t="s">
        <v>3039</v>
      </c>
      <c r="C453" s="39" t="s">
        <v>3038</v>
      </c>
      <c r="D453" s="39" t="s">
        <v>2595</v>
      </c>
      <c r="E453" s="39" t="s">
        <v>2557</v>
      </c>
      <c r="F453" s="50">
        <v>1075</v>
      </c>
      <c r="G453" s="39"/>
      <c r="H453" s="41"/>
      <c r="I453" s="41"/>
      <c r="J453" s="41"/>
      <c r="K453" s="40"/>
    </row>
    <row r="454" spans="1:11">
      <c r="A454" s="39" t="s">
        <v>53</v>
      </c>
      <c r="B454" s="39" t="s">
        <v>3037</v>
      </c>
      <c r="C454" s="39" t="s">
        <v>3036</v>
      </c>
      <c r="D454" s="39" t="s">
        <v>3035</v>
      </c>
      <c r="E454" s="39" t="s">
        <v>2557</v>
      </c>
      <c r="F454" s="50">
        <v>2186</v>
      </c>
      <c r="G454" s="39" t="s">
        <v>3034</v>
      </c>
      <c r="H454" s="41"/>
      <c r="I454" s="41"/>
      <c r="J454" s="41"/>
      <c r="K454" s="40"/>
    </row>
    <row r="455" spans="1:11">
      <c r="A455" s="39" t="s">
        <v>1321</v>
      </c>
      <c r="B455" s="39" t="s">
        <v>3033</v>
      </c>
      <c r="C455" s="39" t="s">
        <v>3032</v>
      </c>
      <c r="D455" s="39" t="s">
        <v>3031</v>
      </c>
      <c r="E455" s="39" t="s">
        <v>2557</v>
      </c>
      <c r="F455" s="50">
        <v>2642</v>
      </c>
      <c r="G455" s="39" t="s">
        <v>3030</v>
      </c>
      <c r="H455" s="41"/>
      <c r="I455" s="41"/>
      <c r="J455" s="41"/>
      <c r="K455" s="40"/>
    </row>
    <row r="456" spans="1:11">
      <c r="A456" s="39" t="s">
        <v>3029</v>
      </c>
      <c r="B456" s="39" t="s">
        <v>931</v>
      </c>
      <c r="C456" s="39" t="s">
        <v>3028</v>
      </c>
      <c r="D456" s="39" t="s">
        <v>3027</v>
      </c>
      <c r="E456" s="39" t="s">
        <v>2557</v>
      </c>
      <c r="F456" s="50">
        <v>2360</v>
      </c>
      <c r="G456" s="39" t="s">
        <v>3026</v>
      </c>
      <c r="H456" s="41"/>
      <c r="I456" s="41"/>
      <c r="J456" s="41"/>
      <c r="K456" s="40"/>
    </row>
    <row r="457" spans="1:11">
      <c r="A457" s="39" t="s">
        <v>651</v>
      </c>
      <c r="B457" s="39" t="s">
        <v>663</v>
      </c>
      <c r="C457" s="39" t="s">
        <v>3025</v>
      </c>
      <c r="D457" s="39" t="s">
        <v>2095</v>
      </c>
      <c r="E457" s="39" t="s">
        <v>2557</v>
      </c>
      <c r="F457" s="50">
        <v>1075</v>
      </c>
      <c r="G457" s="39"/>
      <c r="H457" s="41"/>
      <c r="I457" s="41"/>
      <c r="J457" s="41"/>
      <c r="K457" s="40"/>
    </row>
    <row r="458" spans="1:11">
      <c r="A458" s="39" t="s">
        <v>3024</v>
      </c>
      <c r="B458" s="39" t="s">
        <v>488</v>
      </c>
      <c r="C458" s="39" t="s">
        <v>3023</v>
      </c>
      <c r="D458" s="39" t="s">
        <v>2605</v>
      </c>
      <c r="E458" s="39" t="s">
        <v>2557</v>
      </c>
      <c r="F458" s="50">
        <v>1002</v>
      </c>
      <c r="G458" s="39" t="s">
        <v>3022</v>
      </c>
      <c r="H458" s="41"/>
      <c r="I458" s="41"/>
      <c r="J458" s="41"/>
      <c r="K458" s="40"/>
    </row>
    <row r="459" spans="1:11">
      <c r="A459" s="39" t="s">
        <v>3021</v>
      </c>
      <c r="B459" s="39" t="s">
        <v>654</v>
      </c>
      <c r="C459" s="39" t="s">
        <v>3020</v>
      </c>
      <c r="D459" s="39" t="s">
        <v>2595</v>
      </c>
      <c r="E459" s="39" t="s">
        <v>2557</v>
      </c>
      <c r="F459" s="50">
        <v>1075</v>
      </c>
      <c r="G459" s="39" t="s">
        <v>3019</v>
      </c>
      <c r="H459" s="41"/>
      <c r="I459" s="41"/>
      <c r="J459" s="41"/>
      <c r="K459" s="40"/>
    </row>
    <row r="460" spans="1:11">
      <c r="A460" s="39" t="s">
        <v>3018</v>
      </c>
      <c r="B460" s="39" t="s">
        <v>2022</v>
      </c>
      <c r="C460" s="39" t="s">
        <v>3017</v>
      </c>
      <c r="D460" s="39" t="s">
        <v>3016</v>
      </c>
      <c r="E460" s="39" t="s">
        <v>2557</v>
      </c>
      <c r="F460" s="50">
        <v>1057</v>
      </c>
      <c r="G460" s="39" t="s">
        <v>3015</v>
      </c>
      <c r="H460" s="41"/>
      <c r="I460" s="41"/>
      <c r="J460" s="41"/>
      <c r="K460" s="40"/>
    </row>
    <row r="461" spans="1:11">
      <c r="A461" s="39" t="s">
        <v>476</v>
      </c>
      <c r="B461" s="39" t="s">
        <v>3014</v>
      </c>
      <c r="C461" s="39" t="s">
        <v>3013</v>
      </c>
      <c r="D461" s="39" t="s">
        <v>3012</v>
      </c>
      <c r="E461" s="39" t="s">
        <v>2557</v>
      </c>
      <c r="F461" s="50">
        <v>1775</v>
      </c>
      <c r="G461" s="39" t="s">
        <v>3011</v>
      </c>
      <c r="H461" s="41"/>
      <c r="I461" s="41"/>
      <c r="J461" s="41"/>
      <c r="K461" s="40"/>
    </row>
    <row r="462" spans="1:11">
      <c r="A462" s="39" t="s">
        <v>705</v>
      </c>
      <c r="B462" s="39" t="s">
        <v>3010</v>
      </c>
      <c r="C462" s="39" t="s">
        <v>3009</v>
      </c>
      <c r="D462" s="39" t="s">
        <v>3008</v>
      </c>
      <c r="E462" s="39" t="s">
        <v>2557</v>
      </c>
      <c r="F462" s="50">
        <v>2072</v>
      </c>
      <c r="G462" s="39" t="s">
        <v>3007</v>
      </c>
      <c r="H462" s="41"/>
      <c r="I462" s="41"/>
      <c r="J462" s="41"/>
      <c r="K462" s="40"/>
    </row>
    <row r="463" spans="1:11">
      <c r="A463" s="39" t="s">
        <v>519</v>
      </c>
      <c r="B463" s="39" t="s">
        <v>3006</v>
      </c>
      <c r="C463" s="39" t="s">
        <v>3005</v>
      </c>
      <c r="D463" s="39" t="s">
        <v>333</v>
      </c>
      <c r="E463" s="39" t="s">
        <v>2557</v>
      </c>
      <c r="F463" s="50">
        <v>1109</v>
      </c>
      <c r="G463" s="39" t="s">
        <v>3004</v>
      </c>
      <c r="H463" s="41"/>
      <c r="I463" s="41"/>
      <c r="J463" s="41"/>
      <c r="K463" s="40"/>
    </row>
    <row r="464" spans="1:11">
      <c r="A464" s="39" t="s">
        <v>1291</v>
      </c>
      <c r="B464" s="39" t="s">
        <v>3003</v>
      </c>
      <c r="C464" s="39" t="s">
        <v>3002</v>
      </c>
      <c r="D464" s="39" t="s">
        <v>2558</v>
      </c>
      <c r="E464" s="39" t="s">
        <v>2557</v>
      </c>
      <c r="F464" s="50">
        <v>1033</v>
      </c>
      <c r="G464" s="39" t="s">
        <v>3001</v>
      </c>
      <c r="H464" s="41"/>
      <c r="I464" s="41"/>
      <c r="J464" s="41"/>
      <c r="K464" s="40"/>
    </row>
    <row r="465" spans="1:11">
      <c r="A465" s="39" t="s">
        <v>868</v>
      </c>
      <c r="B465" s="39" t="s">
        <v>3000</v>
      </c>
      <c r="C465" s="39" t="s">
        <v>2999</v>
      </c>
      <c r="D465" s="39" t="s">
        <v>2998</v>
      </c>
      <c r="E465" s="39" t="s">
        <v>2557</v>
      </c>
      <c r="F465" s="50">
        <v>2461</v>
      </c>
      <c r="G465" s="39" t="s">
        <v>2997</v>
      </c>
      <c r="H465" s="41"/>
      <c r="I465" s="41"/>
      <c r="J465" s="41"/>
      <c r="K465" s="40"/>
    </row>
    <row r="466" spans="1:11">
      <c r="A466" s="39" t="s">
        <v>2128</v>
      </c>
      <c r="B466" s="39" t="s">
        <v>303</v>
      </c>
      <c r="C466" s="39" t="s">
        <v>2996</v>
      </c>
      <c r="D466" s="39" t="s">
        <v>2995</v>
      </c>
      <c r="E466" s="39" t="s">
        <v>2557</v>
      </c>
      <c r="F466" s="50">
        <v>1741</v>
      </c>
      <c r="G466" s="39" t="s">
        <v>2994</v>
      </c>
      <c r="H466" s="41"/>
      <c r="I466" s="41"/>
      <c r="J466" s="41"/>
      <c r="K466" s="40"/>
    </row>
    <row r="467" spans="1:11">
      <c r="A467" s="39" t="s">
        <v>2993</v>
      </c>
      <c r="B467" s="39" t="s">
        <v>1846</v>
      </c>
      <c r="C467" s="39" t="s">
        <v>2992</v>
      </c>
      <c r="D467" s="39" t="s">
        <v>2982</v>
      </c>
      <c r="E467" s="39" t="s">
        <v>2557</v>
      </c>
      <c r="F467" s="50">
        <v>1770</v>
      </c>
      <c r="G467" s="39" t="s">
        <v>2991</v>
      </c>
      <c r="H467" s="41"/>
      <c r="I467" s="41"/>
      <c r="J467" s="41"/>
      <c r="K467" s="40"/>
    </row>
    <row r="468" spans="1:11">
      <c r="A468" s="39" t="s">
        <v>2990</v>
      </c>
      <c r="B468" s="39" t="s">
        <v>923</v>
      </c>
      <c r="C468" s="39" t="s">
        <v>2989</v>
      </c>
      <c r="D468" s="39" t="s">
        <v>2988</v>
      </c>
      <c r="E468" s="39" t="s">
        <v>2557</v>
      </c>
      <c r="F468" s="50">
        <v>2050</v>
      </c>
      <c r="G468" s="39" t="s">
        <v>2987</v>
      </c>
      <c r="H468" s="41"/>
      <c r="I468" s="41"/>
      <c r="J468" s="41"/>
      <c r="K468" s="40"/>
    </row>
    <row r="469" spans="1:11">
      <c r="A469" s="39" t="s">
        <v>858</v>
      </c>
      <c r="B469" s="39" t="s">
        <v>645</v>
      </c>
      <c r="C469" s="39" t="s">
        <v>2986</v>
      </c>
      <c r="D469" s="39" t="s">
        <v>333</v>
      </c>
      <c r="E469" s="39" t="s">
        <v>2557</v>
      </c>
      <c r="F469" s="50">
        <v>1109</v>
      </c>
      <c r="G469" s="39" t="s">
        <v>2985</v>
      </c>
      <c r="H469" s="41"/>
      <c r="I469" s="41"/>
      <c r="J469" s="41"/>
      <c r="K469" s="40"/>
    </row>
    <row r="470" spans="1:11">
      <c r="A470" s="39" t="s">
        <v>778</v>
      </c>
      <c r="B470" s="39" t="s">
        <v>2984</v>
      </c>
      <c r="C470" s="39" t="s">
        <v>2983</v>
      </c>
      <c r="D470" s="39" t="s">
        <v>2982</v>
      </c>
      <c r="E470" s="39" t="s">
        <v>2557</v>
      </c>
      <c r="F470" s="50">
        <v>1770</v>
      </c>
      <c r="G470" s="39" t="s">
        <v>2981</v>
      </c>
      <c r="H470" s="41"/>
      <c r="I470" s="41"/>
      <c r="J470" s="41"/>
      <c r="K470" s="40"/>
    </row>
    <row r="471" spans="1:11">
      <c r="A471" s="39" t="s">
        <v>708</v>
      </c>
      <c r="B471" s="39" t="s">
        <v>2980</v>
      </c>
      <c r="C471" s="39" t="s">
        <v>2979</v>
      </c>
      <c r="D471" s="39" t="s">
        <v>2892</v>
      </c>
      <c r="E471" s="39" t="s">
        <v>2557</v>
      </c>
      <c r="F471" s="50">
        <v>1571</v>
      </c>
      <c r="G471" s="39" t="s">
        <v>2978</v>
      </c>
      <c r="H471" s="41"/>
      <c r="I471" s="41"/>
      <c r="J471" s="41"/>
      <c r="K471" s="40"/>
    </row>
    <row r="472" spans="1:11">
      <c r="A472" s="39" t="s">
        <v>2977</v>
      </c>
      <c r="B472" s="39" t="s">
        <v>480</v>
      </c>
      <c r="C472" s="39" t="s">
        <v>2976</v>
      </c>
      <c r="D472" s="39" t="s">
        <v>333</v>
      </c>
      <c r="E472" s="39" t="s">
        <v>2557</v>
      </c>
      <c r="F472" s="50">
        <v>1128</v>
      </c>
      <c r="G472" s="39" t="s">
        <v>2975</v>
      </c>
      <c r="H472" s="41"/>
      <c r="I472" s="41"/>
      <c r="J472" s="41"/>
      <c r="K472" s="40"/>
    </row>
    <row r="473" spans="1:11">
      <c r="A473" s="39" t="s">
        <v>2974</v>
      </c>
      <c r="B473" s="39" t="s">
        <v>1455</v>
      </c>
      <c r="C473" s="39" t="s">
        <v>2973</v>
      </c>
      <c r="D473" s="39" t="s">
        <v>2558</v>
      </c>
      <c r="E473" s="39" t="s">
        <v>2557</v>
      </c>
      <c r="F473" s="50">
        <v>1033</v>
      </c>
      <c r="G473" s="39" t="s">
        <v>2972</v>
      </c>
      <c r="H473" s="41"/>
      <c r="I473" s="41"/>
      <c r="J473" s="41"/>
      <c r="K473" s="40"/>
    </row>
    <row r="474" spans="1:11">
      <c r="A474" s="39" t="s">
        <v>1617</v>
      </c>
      <c r="B474" s="39" t="s">
        <v>154</v>
      </c>
      <c r="C474" s="39" t="s">
        <v>2971</v>
      </c>
      <c r="D474" s="39" t="s">
        <v>2970</v>
      </c>
      <c r="E474" s="39" t="s">
        <v>2557</v>
      </c>
      <c r="F474" s="50">
        <v>2575</v>
      </c>
      <c r="G474" s="39" t="s">
        <v>2969</v>
      </c>
      <c r="H474" s="41"/>
      <c r="I474" s="41"/>
      <c r="J474" s="41"/>
      <c r="K474" s="40"/>
    </row>
    <row r="475" spans="1:11">
      <c r="A475" s="39" t="s">
        <v>2968</v>
      </c>
      <c r="B475" s="39" t="s">
        <v>1649</v>
      </c>
      <c r="C475" s="39" t="s">
        <v>2967</v>
      </c>
      <c r="D475" s="39" t="s">
        <v>2966</v>
      </c>
      <c r="E475" s="39" t="s">
        <v>2557</v>
      </c>
      <c r="F475" s="50">
        <v>1230</v>
      </c>
      <c r="G475" s="39" t="s">
        <v>2965</v>
      </c>
      <c r="H475" s="41"/>
      <c r="I475" s="41"/>
      <c r="J475" s="41"/>
      <c r="K475" s="40"/>
    </row>
    <row r="476" spans="1:11">
      <c r="A476" s="39" t="s">
        <v>418</v>
      </c>
      <c r="B476" s="39" t="s">
        <v>1133</v>
      </c>
      <c r="C476" s="39" t="s">
        <v>2964</v>
      </c>
      <c r="D476" s="39" t="s">
        <v>2963</v>
      </c>
      <c r="E476" s="39" t="s">
        <v>2557</v>
      </c>
      <c r="F476" s="50">
        <v>1085</v>
      </c>
      <c r="G476" s="39" t="s">
        <v>2962</v>
      </c>
      <c r="H476" s="41"/>
      <c r="I476" s="41"/>
      <c r="J476" s="41"/>
      <c r="K476" s="40"/>
    </row>
    <row r="477" spans="1:11">
      <c r="A477" s="39" t="s">
        <v>1287</v>
      </c>
      <c r="B477" s="39" t="s">
        <v>1133</v>
      </c>
      <c r="C477" s="39" t="s">
        <v>2961</v>
      </c>
      <c r="D477" s="39" t="s">
        <v>2580</v>
      </c>
      <c r="E477" s="39" t="s">
        <v>2557</v>
      </c>
      <c r="F477" s="50">
        <v>2421</v>
      </c>
      <c r="G477" s="39" t="s">
        <v>2960</v>
      </c>
      <c r="H477" s="41"/>
      <c r="I477" s="41"/>
      <c r="J477" s="41"/>
      <c r="K477" s="40"/>
    </row>
    <row r="478" spans="1:11">
      <c r="A478" s="39" t="s">
        <v>1238</v>
      </c>
      <c r="B478" s="39" t="s">
        <v>2959</v>
      </c>
      <c r="C478" s="39" t="s">
        <v>2958</v>
      </c>
      <c r="D478" s="39" t="s">
        <v>2608</v>
      </c>
      <c r="E478" s="39" t="s">
        <v>2557</v>
      </c>
      <c r="F478" s="50">
        <v>1040</v>
      </c>
      <c r="G478" s="39" t="s">
        <v>2957</v>
      </c>
      <c r="H478" s="41"/>
      <c r="I478" s="41"/>
      <c r="J478" s="41"/>
      <c r="K478" s="40"/>
    </row>
    <row r="479" spans="1:11">
      <c r="A479" s="39" t="s">
        <v>1216</v>
      </c>
      <c r="B479" s="39" t="s">
        <v>1830</v>
      </c>
      <c r="C479" s="39" t="s">
        <v>2956</v>
      </c>
      <c r="D479" s="39" t="s">
        <v>2955</v>
      </c>
      <c r="E479" s="39" t="s">
        <v>2557</v>
      </c>
      <c r="F479" s="50">
        <v>2653</v>
      </c>
      <c r="G479" s="39" t="s">
        <v>2954</v>
      </c>
      <c r="H479" s="41"/>
      <c r="I479" s="41"/>
      <c r="J479" s="41"/>
      <c r="K479" s="40"/>
    </row>
    <row r="480" spans="1:11">
      <c r="A480" s="39" t="s">
        <v>2953</v>
      </c>
      <c r="B480" s="39" t="s">
        <v>2952</v>
      </c>
      <c r="C480" s="39" t="s">
        <v>2951</v>
      </c>
      <c r="D480" s="39" t="s">
        <v>2950</v>
      </c>
      <c r="E480" s="39" t="s">
        <v>2557</v>
      </c>
      <c r="F480" s="50">
        <v>1054</v>
      </c>
      <c r="G480" s="39" t="s">
        <v>2949</v>
      </c>
      <c r="H480" s="41"/>
      <c r="I480" s="41"/>
      <c r="J480" s="41"/>
      <c r="K480" s="40"/>
    </row>
    <row r="481" spans="1:11">
      <c r="A481" s="39" t="s">
        <v>1204</v>
      </c>
      <c r="B481" s="39" t="s">
        <v>2948</v>
      </c>
      <c r="C481" s="39" t="s">
        <v>2947</v>
      </c>
      <c r="D481" s="39" t="s">
        <v>2946</v>
      </c>
      <c r="E481" s="39" t="s">
        <v>2557</v>
      </c>
      <c r="F481" s="50">
        <v>1453</v>
      </c>
      <c r="G481" s="39" t="s">
        <v>2945</v>
      </c>
      <c r="H481" s="41"/>
      <c r="I481" s="41"/>
      <c r="J481" s="41"/>
      <c r="K481" s="40"/>
    </row>
    <row r="482" spans="1:11">
      <c r="A482" s="39" t="s">
        <v>2944</v>
      </c>
      <c r="B482" s="39" t="s">
        <v>1826</v>
      </c>
      <c r="C482" s="39" t="s">
        <v>2943</v>
      </c>
      <c r="D482" s="39" t="s">
        <v>2757</v>
      </c>
      <c r="E482" s="39" t="s">
        <v>2557</v>
      </c>
      <c r="F482" s="50">
        <v>1075</v>
      </c>
      <c r="G482" s="39"/>
      <c r="H482" s="41"/>
      <c r="I482" s="41"/>
      <c r="J482" s="41"/>
      <c r="K482" s="40"/>
    </row>
    <row r="483" spans="1:11">
      <c r="A483" s="39" t="s">
        <v>182</v>
      </c>
      <c r="B483" s="39" t="s">
        <v>2942</v>
      </c>
      <c r="C483" s="39" t="s">
        <v>2941</v>
      </c>
      <c r="D483" s="39" t="s">
        <v>2757</v>
      </c>
      <c r="E483" s="39" t="s">
        <v>2557</v>
      </c>
      <c r="F483" s="50">
        <v>1075</v>
      </c>
      <c r="G483" s="39"/>
      <c r="H483" s="41"/>
      <c r="I483" s="41"/>
      <c r="J483" s="41"/>
      <c r="K483" s="40"/>
    </row>
    <row r="484" spans="1:11">
      <c r="A484" s="39" t="s">
        <v>2452</v>
      </c>
      <c r="B484" s="39" t="s">
        <v>1193</v>
      </c>
      <c r="C484" s="39" t="s">
        <v>2940</v>
      </c>
      <c r="D484" s="39" t="s">
        <v>2608</v>
      </c>
      <c r="E484" s="39" t="s">
        <v>2557</v>
      </c>
      <c r="F484" s="50">
        <v>1040</v>
      </c>
      <c r="G484" s="39" t="s">
        <v>2939</v>
      </c>
      <c r="H484" s="41"/>
      <c r="I484" s="41"/>
      <c r="J484" s="41"/>
      <c r="K484" s="40"/>
    </row>
    <row r="485" spans="1:11">
      <c r="A485" s="39" t="s">
        <v>116</v>
      </c>
      <c r="B485" s="39" t="s">
        <v>2938</v>
      </c>
      <c r="C485" s="39" t="s">
        <v>2937</v>
      </c>
      <c r="D485" s="39" t="s">
        <v>2936</v>
      </c>
      <c r="E485" s="39" t="s">
        <v>2557</v>
      </c>
      <c r="F485" s="50">
        <v>1257</v>
      </c>
      <c r="G485" s="39" t="s">
        <v>2935</v>
      </c>
      <c r="H485" s="41"/>
      <c r="I485" s="41"/>
      <c r="J485" s="41"/>
      <c r="K485" s="40"/>
    </row>
    <row r="486" spans="1:11">
      <c r="A486" s="39" t="s">
        <v>863</v>
      </c>
      <c r="B486" s="39" t="s">
        <v>1822</v>
      </c>
      <c r="C486" s="39" t="s">
        <v>2934</v>
      </c>
      <c r="D486" s="39" t="s">
        <v>2595</v>
      </c>
      <c r="E486" s="39" t="s">
        <v>2557</v>
      </c>
      <c r="F486" s="50">
        <v>1075</v>
      </c>
      <c r="G486" s="39" t="s">
        <v>2933</v>
      </c>
      <c r="H486" s="41"/>
      <c r="I486" s="41"/>
      <c r="J486" s="41"/>
      <c r="K486" s="40"/>
    </row>
    <row r="487" spans="1:11">
      <c r="A487" s="39" t="s">
        <v>116</v>
      </c>
      <c r="B487" s="39" t="s">
        <v>465</v>
      </c>
      <c r="C487" s="39" t="s">
        <v>2932</v>
      </c>
      <c r="D487" s="39" t="s">
        <v>2931</v>
      </c>
      <c r="E487" s="39" t="s">
        <v>2557</v>
      </c>
      <c r="F487" s="50">
        <v>2038</v>
      </c>
      <c r="G487" s="39" t="s">
        <v>2930</v>
      </c>
      <c r="H487" s="41"/>
      <c r="I487" s="41"/>
      <c r="J487" s="41"/>
      <c r="K487" s="40"/>
    </row>
    <row r="488" spans="1:11">
      <c r="A488" s="39" t="s">
        <v>1031</v>
      </c>
      <c r="B488" s="39" t="s">
        <v>465</v>
      </c>
      <c r="C488" s="39" t="s">
        <v>2929</v>
      </c>
      <c r="D488" s="39" t="s">
        <v>2573</v>
      </c>
      <c r="E488" s="39" t="s">
        <v>2557</v>
      </c>
      <c r="F488" s="50">
        <v>1720</v>
      </c>
      <c r="G488" s="39" t="s">
        <v>2928</v>
      </c>
      <c r="H488" s="41"/>
      <c r="I488" s="41"/>
      <c r="J488" s="41"/>
      <c r="K488" s="40"/>
    </row>
    <row r="489" spans="1:11">
      <c r="A489" s="39" t="s">
        <v>2927</v>
      </c>
      <c r="B489" s="39" t="s">
        <v>146</v>
      </c>
      <c r="C489" s="39" t="s">
        <v>2926</v>
      </c>
      <c r="D489" s="39" t="s">
        <v>2636</v>
      </c>
      <c r="E489" s="39" t="s">
        <v>2557</v>
      </c>
      <c r="F489" s="50">
        <v>1030</v>
      </c>
      <c r="G489" s="39" t="s">
        <v>2925</v>
      </c>
      <c r="H489" s="41"/>
      <c r="I489" s="41"/>
      <c r="J489" s="41"/>
      <c r="K489" s="40"/>
    </row>
    <row r="490" spans="1:11">
      <c r="A490" s="39" t="s">
        <v>1160</v>
      </c>
      <c r="B490" s="39" t="s">
        <v>2924</v>
      </c>
      <c r="C490" s="39" t="s">
        <v>2923</v>
      </c>
      <c r="D490" s="39" t="s">
        <v>2608</v>
      </c>
      <c r="E490" s="39" t="s">
        <v>2557</v>
      </c>
      <c r="F490" s="50">
        <v>1040</v>
      </c>
      <c r="G490" s="39" t="s">
        <v>2922</v>
      </c>
      <c r="H490" s="41"/>
      <c r="I490" s="41"/>
      <c r="J490" s="41"/>
      <c r="K490" s="40"/>
    </row>
    <row r="491" spans="1:11">
      <c r="A491" s="39" t="s">
        <v>155</v>
      </c>
      <c r="B491" s="39" t="s">
        <v>2120</v>
      </c>
      <c r="C491" s="39" t="s">
        <v>2921</v>
      </c>
      <c r="D491" s="39" t="s">
        <v>2862</v>
      </c>
      <c r="E491" s="39" t="s">
        <v>2557</v>
      </c>
      <c r="F491" s="50">
        <v>1028</v>
      </c>
      <c r="G491" s="39" t="s">
        <v>2920</v>
      </c>
      <c r="H491" s="41"/>
      <c r="I491" s="41"/>
      <c r="J491" s="41"/>
      <c r="K491" s="40"/>
    </row>
    <row r="492" spans="1:11">
      <c r="A492" s="39" t="s">
        <v>116</v>
      </c>
      <c r="B492" s="39" t="s">
        <v>2919</v>
      </c>
      <c r="C492" s="39" t="s">
        <v>2918</v>
      </c>
      <c r="D492" s="39" t="s">
        <v>2917</v>
      </c>
      <c r="E492" s="39" t="s">
        <v>2557</v>
      </c>
      <c r="F492" s="50">
        <v>1035</v>
      </c>
      <c r="G492" s="39" t="s">
        <v>2916</v>
      </c>
      <c r="H492" s="41"/>
      <c r="I492" s="41"/>
      <c r="J492" s="41"/>
      <c r="K492" s="40"/>
    </row>
    <row r="493" spans="1:11">
      <c r="A493" s="39" t="s">
        <v>2148</v>
      </c>
      <c r="B493" s="39" t="s">
        <v>2915</v>
      </c>
      <c r="C493" s="39" t="s">
        <v>2914</v>
      </c>
      <c r="D493" s="39" t="s">
        <v>973</v>
      </c>
      <c r="E493" s="39" t="s">
        <v>2557</v>
      </c>
      <c r="F493" s="50">
        <v>2048</v>
      </c>
      <c r="G493" s="39" t="s">
        <v>2913</v>
      </c>
      <c r="H493" s="41"/>
      <c r="I493" s="41"/>
      <c r="J493" s="41"/>
      <c r="K493" s="40"/>
    </row>
    <row r="494" spans="1:11">
      <c r="A494" s="39" t="s">
        <v>1216</v>
      </c>
      <c r="B494" s="39" t="s">
        <v>2912</v>
      </c>
      <c r="C494" s="39" t="s">
        <v>2911</v>
      </c>
      <c r="D494" s="39" t="s">
        <v>2608</v>
      </c>
      <c r="E494" s="39" t="s">
        <v>2557</v>
      </c>
      <c r="F494" s="50">
        <v>1040</v>
      </c>
      <c r="G494" s="39" t="s">
        <v>2910</v>
      </c>
      <c r="H494" s="41"/>
      <c r="I494" s="41"/>
      <c r="J494" s="41"/>
      <c r="K494" s="40"/>
    </row>
    <row r="495" spans="1:11">
      <c r="A495" s="39" t="s">
        <v>2909</v>
      </c>
      <c r="B495" s="39" t="s">
        <v>641</v>
      </c>
      <c r="C495" s="39" t="s">
        <v>2908</v>
      </c>
      <c r="D495" s="39" t="s">
        <v>2595</v>
      </c>
      <c r="E495" s="39" t="s">
        <v>2557</v>
      </c>
      <c r="F495" s="50">
        <v>1075</v>
      </c>
      <c r="G495" s="39"/>
      <c r="H495" s="41"/>
      <c r="I495" s="41"/>
      <c r="J495" s="41"/>
      <c r="K495" s="40"/>
    </row>
    <row r="496" spans="1:11">
      <c r="A496" s="39" t="s">
        <v>422</v>
      </c>
      <c r="B496" s="39" t="s">
        <v>2907</v>
      </c>
      <c r="C496" s="39" t="s">
        <v>2906</v>
      </c>
      <c r="D496" s="39" t="s">
        <v>2905</v>
      </c>
      <c r="E496" s="39" t="s">
        <v>2557</v>
      </c>
      <c r="F496" s="50">
        <v>2468</v>
      </c>
      <c r="G496" s="39" t="s">
        <v>2904</v>
      </c>
      <c r="H496" s="41"/>
      <c r="I496" s="41"/>
      <c r="J496" s="41"/>
      <c r="K496" s="40"/>
    </row>
    <row r="497" spans="1:11">
      <c r="A497" s="39" t="s">
        <v>659</v>
      </c>
      <c r="B497" s="39" t="s">
        <v>2903</v>
      </c>
      <c r="C497" s="39" t="s">
        <v>2902</v>
      </c>
      <c r="D497" s="39" t="s">
        <v>2595</v>
      </c>
      <c r="E497" s="39" t="s">
        <v>2557</v>
      </c>
      <c r="F497" s="50">
        <v>1075</v>
      </c>
      <c r="G497" s="39"/>
      <c r="H497" s="41"/>
      <c r="I497" s="41"/>
      <c r="J497" s="41"/>
      <c r="K497" s="40"/>
    </row>
    <row r="498" spans="1:11">
      <c r="A498" s="39" t="s">
        <v>2901</v>
      </c>
      <c r="B498" s="39" t="s">
        <v>633</v>
      </c>
      <c r="C498" s="39" t="s">
        <v>2900</v>
      </c>
      <c r="D498" s="39" t="s">
        <v>2899</v>
      </c>
      <c r="E498" s="39" t="s">
        <v>2557</v>
      </c>
      <c r="F498" s="50">
        <v>1075</v>
      </c>
      <c r="G498" s="39" t="s">
        <v>2898</v>
      </c>
      <c r="H498" s="41"/>
      <c r="I498" s="41"/>
      <c r="J498" s="41"/>
      <c r="K498" s="40"/>
    </row>
    <row r="499" spans="1:11">
      <c r="A499" s="39" t="s">
        <v>2452</v>
      </c>
      <c r="B499" s="39" t="s">
        <v>629</v>
      </c>
      <c r="C499" s="39" t="s">
        <v>2897</v>
      </c>
      <c r="D499" s="39" t="s">
        <v>2595</v>
      </c>
      <c r="E499" s="39" t="s">
        <v>2557</v>
      </c>
      <c r="F499" s="50">
        <v>1075</v>
      </c>
      <c r="G499" s="39"/>
      <c r="H499" s="41"/>
      <c r="I499" s="41"/>
      <c r="J499" s="41"/>
      <c r="K499" s="40"/>
    </row>
    <row r="500" spans="1:11">
      <c r="A500" s="39" t="s">
        <v>2124</v>
      </c>
      <c r="B500" s="39" t="s">
        <v>2896</v>
      </c>
      <c r="C500" s="39" t="s">
        <v>2895</v>
      </c>
      <c r="D500" s="39" t="s">
        <v>2595</v>
      </c>
      <c r="E500" s="39" t="s">
        <v>2557</v>
      </c>
      <c r="F500" s="50">
        <v>1075</v>
      </c>
      <c r="G500" s="39" t="s">
        <v>2894</v>
      </c>
      <c r="H500" s="41"/>
      <c r="I500" s="41"/>
      <c r="J500" s="41"/>
      <c r="K500" s="40"/>
    </row>
    <row r="501" spans="1:11">
      <c r="A501" s="39" t="s">
        <v>2434</v>
      </c>
      <c r="B501" s="39" t="s">
        <v>463</v>
      </c>
      <c r="C501" s="39" t="s">
        <v>2893</v>
      </c>
      <c r="D501" s="39" t="s">
        <v>2892</v>
      </c>
      <c r="E501" s="39" t="s">
        <v>2557</v>
      </c>
      <c r="F501" s="50">
        <v>1571</v>
      </c>
      <c r="G501" s="39" t="s">
        <v>2891</v>
      </c>
      <c r="H501" s="41"/>
      <c r="I501" s="41"/>
      <c r="J501" s="41"/>
      <c r="K501" s="40"/>
    </row>
    <row r="502" spans="1:11">
      <c r="A502" s="39" t="s">
        <v>613</v>
      </c>
      <c r="B502" s="39" t="s">
        <v>2890</v>
      </c>
      <c r="C502" s="39" t="s">
        <v>2889</v>
      </c>
      <c r="D502" s="39" t="s">
        <v>2888</v>
      </c>
      <c r="E502" s="39" t="s">
        <v>2557</v>
      </c>
      <c r="F502" s="50">
        <v>2125</v>
      </c>
      <c r="G502" s="39" t="s">
        <v>2887</v>
      </c>
      <c r="H502" s="41"/>
      <c r="I502" s="41"/>
      <c r="J502" s="41"/>
      <c r="K502" s="40"/>
    </row>
    <row r="503" spans="1:11">
      <c r="A503" s="39" t="s">
        <v>1870</v>
      </c>
      <c r="B503" s="39" t="s">
        <v>134</v>
      </c>
      <c r="C503" s="39" t="s">
        <v>2886</v>
      </c>
      <c r="D503" s="39" t="s">
        <v>2885</v>
      </c>
      <c r="E503" s="39" t="s">
        <v>2557</v>
      </c>
      <c r="F503" s="50">
        <v>1027</v>
      </c>
      <c r="G503" s="39" t="s">
        <v>2884</v>
      </c>
      <c r="H503" s="41"/>
      <c r="I503" s="41"/>
      <c r="J503" s="41"/>
      <c r="K503" s="40"/>
    </row>
    <row r="504" spans="1:11">
      <c r="A504" s="39" t="s">
        <v>299</v>
      </c>
      <c r="B504" s="39" t="s">
        <v>2882</v>
      </c>
      <c r="C504" s="39" t="s">
        <v>2883</v>
      </c>
      <c r="D504" s="39" t="s">
        <v>2595</v>
      </c>
      <c r="E504" s="39" t="s">
        <v>2557</v>
      </c>
      <c r="F504" s="50">
        <v>1075</v>
      </c>
      <c r="G504" s="39"/>
      <c r="H504" s="41"/>
      <c r="I504" s="41"/>
      <c r="J504" s="41"/>
      <c r="K504" s="40"/>
    </row>
    <row r="505" spans="1:11">
      <c r="A505" s="39" t="s">
        <v>155</v>
      </c>
      <c r="B505" s="39" t="s">
        <v>2882</v>
      </c>
      <c r="C505" s="39" t="s">
        <v>2881</v>
      </c>
      <c r="D505" s="39" t="s">
        <v>2602</v>
      </c>
      <c r="E505" s="39" t="s">
        <v>2557</v>
      </c>
      <c r="F505" s="50">
        <v>1095</v>
      </c>
      <c r="G505" s="39" t="s">
        <v>2880</v>
      </c>
      <c r="H505" s="41"/>
      <c r="I505" s="41"/>
      <c r="J505" s="41"/>
      <c r="K505" s="40"/>
    </row>
    <row r="506" spans="1:11">
      <c r="A506" s="39" t="s">
        <v>705</v>
      </c>
      <c r="B506" s="39" t="s">
        <v>2879</v>
      </c>
      <c r="C506" s="39" t="s">
        <v>2878</v>
      </c>
      <c r="D506" s="39" t="s">
        <v>2608</v>
      </c>
      <c r="E506" s="39" t="s">
        <v>2557</v>
      </c>
      <c r="F506" s="50">
        <v>1040</v>
      </c>
      <c r="G506" s="39" t="s">
        <v>2877</v>
      </c>
      <c r="H506" s="41"/>
      <c r="I506" s="41"/>
      <c r="J506" s="41"/>
      <c r="K506" s="40"/>
    </row>
    <row r="507" spans="1:11">
      <c r="A507" s="39" t="s">
        <v>1298</v>
      </c>
      <c r="B507" s="39" t="s">
        <v>624</v>
      </c>
      <c r="C507" s="39" t="s">
        <v>2876</v>
      </c>
      <c r="D507" s="39" t="s">
        <v>2595</v>
      </c>
      <c r="E507" s="39" t="s">
        <v>2557</v>
      </c>
      <c r="F507" s="50">
        <v>1075</v>
      </c>
      <c r="G507" s="39" t="s">
        <v>2875</v>
      </c>
      <c r="H507" s="41"/>
      <c r="I507" s="41"/>
      <c r="J507" s="41"/>
      <c r="K507" s="40"/>
    </row>
    <row r="508" spans="1:11">
      <c r="A508" s="39" t="s">
        <v>2874</v>
      </c>
      <c r="B508" s="39" t="s">
        <v>129</v>
      </c>
      <c r="C508" s="39" t="s">
        <v>2873</v>
      </c>
      <c r="D508" s="39" t="s">
        <v>2872</v>
      </c>
      <c r="E508" s="39" t="s">
        <v>2557</v>
      </c>
      <c r="F508" s="50">
        <v>2446</v>
      </c>
      <c r="G508" s="39" t="s">
        <v>2871</v>
      </c>
      <c r="H508" s="41"/>
      <c r="I508" s="41"/>
      <c r="J508" s="41"/>
      <c r="K508" s="40"/>
    </row>
    <row r="509" spans="1:11">
      <c r="A509" s="39" t="s">
        <v>160</v>
      </c>
      <c r="B509" s="39" t="s">
        <v>2870</v>
      </c>
      <c r="C509" s="39" t="s">
        <v>2869</v>
      </c>
      <c r="D509" s="39" t="s">
        <v>2595</v>
      </c>
      <c r="E509" s="39" t="s">
        <v>2557</v>
      </c>
      <c r="F509" s="50">
        <v>1075</v>
      </c>
      <c r="G509" s="39"/>
      <c r="H509" s="41"/>
      <c r="I509" s="41"/>
      <c r="J509" s="41"/>
      <c r="K509" s="40"/>
    </row>
    <row r="510" spans="1:11">
      <c r="A510" s="39" t="s">
        <v>264</v>
      </c>
      <c r="B510" s="39" t="s">
        <v>795</v>
      </c>
      <c r="C510" s="39" t="s">
        <v>2868</v>
      </c>
      <c r="D510" s="39" t="s">
        <v>1049</v>
      </c>
      <c r="E510" s="39" t="s">
        <v>2557</v>
      </c>
      <c r="F510" s="50">
        <v>1867</v>
      </c>
      <c r="G510" s="39" t="s">
        <v>2867</v>
      </c>
      <c r="H510" s="41"/>
      <c r="I510" s="41"/>
      <c r="J510" s="41"/>
      <c r="K510" s="40"/>
    </row>
    <row r="511" spans="1:11">
      <c r="A511" s="39" t="s">
        <v>318</v>
      </c>
      <c r="B511" s="39" t="s">
        <v>2864</v>
      </c>
      <c r="C511" s="39" t="s">
        <v>2866</v>
      </c>
      <c r="D511" s="39" t="s">
        <v>2809</v>
      </c>
      <c r="E511" s="39" t="s">
        <v>2557</v>
      </c>
      <c r="F511" s="50">
        <v>1602</v>
      </c>
      <c r="G511" s="39" t="s">
        <v>2865</v>
      </c>
      <c r="H511" s="41"/>
      <c r="I511" s="41"/>
      <c r="J511" s="41"/>
      <c r="K511" s="40"/>
    </row>
    <row r="512" spans="1:11">
      <c r="A512" s="39" t="s">
        <v>64</v>
      </c>
      <c r="B512" s="39" t="s">
        <v>2864</v>
      </c>
      <c r="C512" s="39" t="s">
        <v>2863</v>
      </c>
      <c r="D512" s="39" t="s">
        <v>2862</v>
      </c>
      <c r="E512" s="39" t="s">
        <v>2557</v>
      </c>
      <c r="F512" s="50">
        <v>1028</v>
      </c>
      <c r="G512" s="39" t="s">
        <v>2861</v>
      </c>
      <c r="H512" s="41"/>
      <c r="I512" s="41"/>
      <c r="J512" s="41"/>
      <c r="K512" s="40"/>
    </row>
    <row r="513" spans="1:11">
      <c r="A513" s="39" t="s">
        <v>2860</v>
      </c>
      <c r="B513" s="39" t="s">
        <v>1173</v>
      </c>
      <c r="C513" s="39" t="s">
        <v>2859</v>
      </c>
      <c r="D513" s="39" t="s">
        <v>2858</v>
      </c>
      <c r="E513" s="39" t="s">
        <v>2557</v>
      </c>
      <c r="F513" s="50">
        <v>1522</v>
      </c>
      <c r="G513" s="39" t="s">
        <v>2857</v>
      </c>
      <c r="H513" s="41"/>
      <c r="I513" s="41"/>
      <c r="J513" s="41"/>
      <c r="K513" s="40"/>
    </row>
    <row r="514" spans="1:11">
      <c r="A514" s="39" t="s">
        <v>235</v>
      </c>
      <c r="B514" s="39" t="s">
        <v>2856</v>
      </c>
      <c r="C514" s="39" t="s">
        <v>2855</v>
      </c>
      <c r="D514" s="39" t="s">
        <v>2854</v>
      </c>
      <c r="E514" s="39" t="s">
        <v>2557</v>
      </c>
      <c r="F514" s="50">
        <v>1247</v>
      </c>
      <c r="G514" s="39" t="s">
        <v>2853</v>
      </c>
      <c r="H514" s="41"/>
      <c r="I514" s="41"/>
      <c r="J514" s="41"/>
      <c r="K514" s="40"/>
    </row>
    <row r="515" spans="1:11">
      <c r="A515" s="39" t="s">
        <v>168</v>
      </c>
      <c r="B515" s="39" t="s">
        <v>2369</v>
      </c>
      <c r="C515" s="39" t="s">
        <v>2852</v>
      </c>
      <c r="D515" s="39" t="s">
        <v>1975</v>
      </c>
      <c r="E515" s="39" t="s">
        <v>2557</v>
      </c>
      <c r="F515" s="50">
        <v>1742</v>
      </c>
      <c r="G515" s="39" t="s">
        <v>2851</v>
      </c>
      <c r="H515" s="41"/>
      <c r="I515" s="41"/>
      <c r="J515" s="41"/>
      <c r="K515" s="40"/>
    </row>
    <row r="516" spans="1:11">
      <c r="A516" s="39" t="s">
        <v>2271</v>
      </c>
      <c r="B516" s="39" t="s">
        <v>2850</v>
      </c>
      <c r="C516" s="39" t="s">
        <v>2849</v>
      </c>
      <c r="D516" s="39" t="s">
        <v>2608</v>
      </c>
      <c r="E516" s="39" t="s">
        <v>2557</v>
      </c>
      <c r="F516" s="50">
        <v>1040</v>
      </c>
      <c r="G516" s="39" t="s">
        <v>2848</v>
      </c>
      <c r="H516" s="41"/>
      <c r="I516" s="41"/>
      <c r="J516" s="41"/>
      <c r="K516" s="40"/>
    </row>
    <row r="517" spans="1:11">
      <c r="A517" s="39" t="s">
        <v>705</v>
      </c>
      <c r="B517" s="39" t="s">
        <v>2847</v>
      </c>
      <c r="C517" s="39" t="s">
        <v>2846</v>
      </c>
      <c r="D517" s="39" t="s">
        <v>2595</v>
      </c>
      <c r="E517" s="39" t="s">
        <v>2557</v>
      </c>
      <c r="F517" s="50">
        <v>1075</v>
      </c>
      <c r="G517" s="39"/>
      <c r="H517" s="41"/>
      <c r="I517" s="41"/>
      <c r="J517" s="41"/>
      <c r="K517" s="40"/>
    </row>
    <row r="518" spans="1:11">
      <c r="A518" s="39" t="s">
        <v>53</v>
      </c>
      <c r="B518" s="39" t="s">
        <v>2845</v>
      </c>
      <c r="C518" s="39" t="s">
        <v>2844</v>
      </c>
      <c r="D518" s="39" t="s">
        <v>2605</v>
      </c>
      <c r="E518" s="39" t="s">
        <v>2557</v>
      </c>
      <c r="F518" s="50">
        <v>1002</v>
      </c>
      <c r="G518" s="39" t="s">
        <v>2843</v>
      </c>
      <c r="H518" s="41"/>
      <c r="I518" s="41"/>
      <c r="J518" s="41"/>
      <c r="K518" s="40"/>
    </row>
    <row r="519" spans="1:11">
      <c r="A519" s="39" t="s">
        <v>53</v>
      </c>
      <c r="B519" s="39" t="s">
        <v>2842</v>
      </c>
      <c r="C519" s="39" t="s">
        <v>2841</v>
      </c>
      <c r="D519" s="39" t="s">
        <v>2840</v>
      </c>
      <c r="E519" s="39" t="s">
        <v>2557</v>
      </c>
      <c r="F519" s="50">
        <v>2649</v>
      </c>
      <c r="G519" s="39" t="s">
        <v>2839</v>
      </c>
      <c r="H519" s="41"/>
      <c r="I519" s="41"/>
      <c r="J519" s="41"/>
      <c r="K519" s="40"/>
    </row>
    <row r="520" spans="1:11">
      <c r="A520" s="39" t="s">
        <v>651</v>
      </c>
      <c r="B520" s="39" t="s">
        <v>2838</v>
      </c>
      <c r="C520" s="39" t="s">
        <v>2837</v>
      </c>
      <c r="D520" s="39" t="s">
        <v>2836</v>
      </c>
      <c r="E520" s="39" t="s">
        <v>2557</v>
      </c>
      <c r="F520" s="50">
        <v>1960</v>
      </c>
      <c r="G520" s="39" t="s">
        <v>2835</v>
      </c>
      <c r="H520" s="41"/>
      <c r="I520" s="41"/>
      <c r="J520" s="41"/>
      <c r="K520" s="40"/>
    </row>
    <row r="521" spans="1:11">
      <c r="A521" s="39" t="s">
        <v>2834</v>
      </c>
      <c r="B521" s="39" t="s">
        <v>1399</v>
      </c>
      <c r="C521" s="39" t="s">
        <v>2833</v>
      </c>
      <c r="D521" s="39" t="s">
        <v>2646</v>
      </c>
      <c r="E521" s="39" t="s">
        <v>2557</v>
      </c>
      <c r="F521" s="50">
        <v>1020</v>
      </c>
      <c r="G521" s="39" t="s">
        <v>2832</v>
      </c>
      <c r="H521" s="41"/>
      <c r="I521" s="41"/>
      <c r="J521" s="41"/>
      <c r="K521" s="40"/>
    </row>
    <row r="522" spans="1:11">
      <c r="A522" s="39" t="s">
        <v>2831</v>
      </c>
      <c r="B522" s="39" t="s">
        <v>459</v>
      </c>
      <c r="C522" s="39" t="s">
        <v>2830</v>
      </c>
      <c r="D522" s="39" t="s">
        <v>333</v>
      </c>
      <c r="E522" s="39" t="s">
        <v>2557</v>
      </c>
      <c r="F522" s="50">
        <v>1109</v>
      </c>
      <c r="G522" s="39" t="s">
        <v>2829</v>
      </c>
      <c r="H522" s="41"/>
      <c r="I522" s="41"/>
      <c r="J522" s="41"/>
      <c r="K522" s="40"/>
    </row>
    <row r="523" spans="1:11">
      <c r="A523" s="39" t="s">
        <v>2828</v>
      </c>
      <c r="B523" s="39" t="s">
        <v>790</v>
      </c>
      <c r="C523" s="39" t="s">
        <v>2827</v>
      </c>
      <c r="D523" s="39" t="s">
        <v>2826</v>
      </c>
      <c r="E523" s="39" t="s">
        <v>2557</v>
      </c>
      <c r="F523" s="50">
        <v>2563</v>
      </c>
      <c r="G523" s="39" t="s">
        <v>2825</v>
      </c>
      <c r="H523" s="41"/>
      <c r="I523" s="41"/>
      <c r="J523" s="41"/>
      <c r="K523" s="40"/>
    </row>
    <row r="524" spans="1:11">
      <c r="A524" s="39" t="s">
        <v>160</v>
      </c>
      <c r="B524" s="39" t="s">
        <v>2824</v>
      </c>
      <c r="C524" s="39" t="s">
        <v>2823</v>
      </c>
      <c r="D524" s="39" t="s">
        <v>2602</v>
      </c>
      <c r="E524" s="39" t="s">
        <v>2557</v>
      </c>
      <c r="F524" s="50">
        <v>1095</v>
      </c>
      <c r="G524" s="39" t="s">
        <v>2822</v>
      </c>
      <c r="H524" s="41"/>
      <c r="I524" s="41"/>
      <c r="J524" s="41"/>
      <c r="K524" s="40"/>
    </row>
    <row r="525" spans="1:11">
      <c r="A525" s="39" t="s">
        <v>274</v>
      </c>
      <c r="B525" s="39" t="s">
        <v>454</v>
      </c>
      <c r="C525" s="39" t="s">
        <v>2821</v>
      </c>
      <c r="D525" s="39" t="s">
        <v>2605</v>
      </c>
      <c r="E525" s="39" t="s">
        <v>2557</v>
      </c>
      <c r="F525" s="50">
        <v>1002</v>
      </c>
      <c r="G525" s="39" t="s">
        <v>2820</v>
      </c>
      <c r="H525" s="41"/>
      <c r="I525" s="41"/>
      <c r="J525" s="41"/>
      <c r="K525" s="40"/>
    </row>
    <row r="526" spans="1:11">
      <c r="A526" s="39" t="s">
        <v>1375</v>
      </c>
      <c r="B526" s="39" t="s">
        <v>454</v>
      </c>
      <c r="C526" s="39" t="s">
        <v>2819</v>
      </c>
      <c r="D526" s="39" t="s">
        <v>2818</v>
      </c>
      <c r="E526" s="39" t="s">
        <v>2557</v>
      </c>
      <c r="F526" s="50">
        <v>1089</v>
      </c>
      <c r="G526" s="39" t="s">
        <v>2817</v>
      </c>
      <c r="H526" s="41"/>
      <c r="I526" s="41"/>
      <c r="J526" s="41"/>
      <c r="K526" s="40"/>
    </row>
    <row r="527" spans="1:11">
      <c r="A527" s="39" t="s">
        <v>523</v>
      </c>
      <c r="B527" s="39" t="s">
        <v>1169</v>
      </c>
      <c r="C527" s="39" t="s">
        <v>2816</v>
      </c>
      <c r="D527" s="39" t="s">
        <v>2815</v>
      </c>
      <c r="E527" s="39" t="s">
        <v>2557</v>
      </c>
      <c r="F527" s="50">
        <v>1430</v>
      </c>
      <c r="G527" s="39" t="s">
        <v>2814</v>
      </c>
      <c r="H527" s="41"/>
      <c r="I527" s="41"/>
      <c r="J527" s="41"/>
      <c r="K527" s="40"/>
    </row>
    <row r="528" spans="1:11">
      <c r="A528" s="39" t="s">
        <v>688</v>
      </c>
      <c r="B528" s="39" t="s">
        <v>2813</v>
      </c>
      <c r="C528" s="39" t="s">
        <v>2812</v>
      </c>
      <c r="D528" s="39" t="s">
        <v>2595</v>
      </c>
      <c r="E528" s="39" t="s">
        <v>2557</v>
      </c>
      <c r="F528" s="50">
        <v>1075</v>
      </c>
      <c r="G528" s="39" t="s">
        <v>2811</v>
      </c>
      <c r="H528" s="41"/>
      <c r="I528" s="41"/>
      <c r="J528" s="41"/>
      <c r="K528" s="40"/>
    </row>
    <row r="529" spans="1:11">
      <c r="A529" s="39" t="s">
        <v>523</v>
      </c>
      <c r="B529" s="39" t="s">
        <v>2494</v>
      </c>
      <c r="C529" s="39" t="s">
        <v>2810</v>
      </c>
      <c r="D529" s="39" t="s">
        <v>2809</v>
      </c>
      <c r="E529" s="39" t="s">
        <v>2557</v>
      </c>
      <c r="F529" s="50">
        <v>1602</v>
      </c>
      <c r="G529" s="39" t="s">
        <v>2808</v>
      </c>
      <c r="H529" s="41"/>
      <c r="I529" s="41"/>
      <c r="J529" s="41"/>
      <c r="K529" s="40"/>
    </row>
    <row r="530" spans="1:11">
      <c r="A530" s="39" t="s">
        <v>2109</v>
      </c>
      <c r="B530" s="39" t="s">
        <v>2807</v>
      </c>
      <c r="C530" s="39" t="s">
        <v>2806</v>
      </c>
      <c r="D530" s="39" t="s">
        <v>2805</v>
      </c>
      <c r="E530" s="39" t="s">
        <v>2557</v>
      </c>
      <c r="F530" s="50">
        <v>1760</v>
      </c>
      <c r="G530" s="39" t="s">
        <v>2804</v>
      </c>
      <c r="H530" s="41"/>
      <c r="I530" s="41"/>
      <c r="J530" s="41"/>
      <c r="K530" s="40"/>
    </row>
    <row r="531" spans="1:11">
      <c r="A531" s="39" t="s">
        <v>182</v>
      </c>
      <c r="B531" s="39" t="s">
        <v>2803</v>
      </c>
      <c r="C531" s="39" t="s">
        <v>2802</v>
      </c>
      <c r="D531" s="39" t="s">
        <v>2801</v>
      </c>
      <c r="E531" s="39" t="s">
        <v>2557</v>
      </c>
      <c r="F531" s="50">
        <v>2461</v>
      </c>
      <c r="G531" s="39" t="s">
        <v>2800</v>
      </c>
      <c r="H531" s="41"/>
      <c r="I531" s="41"/>
      <c r="J531" s="41"/>
      <c r="K531" s="40"/>
    </row>
    <row r="532" spans="1:11">
      <c r="A532" s="39" t="s">
        <v>1076</v>
      </c>
      <c r="B532" s="39" t="s">
        <v>2799</v>
      </c>
      <c r="C532" s="39" t="s">
        <v>2798</v>
      </c>
      <c r="D532" s="39" t="s">
        <v>2797</v>
      </c>
      <c r="E532" s="39" t="s">
        <v>2557</v>
      </c>
      <c r="F532" s="50">
        <v>2148</v>
      </c>
      <c r="G532" s="39" t="s">
        <v>2796</v>
      </c>
      <c r="H532" s="41"/>
      <c r="I532" s="41"/>
      <c r="J532" s="41"/>
      <c r="K532" s="40"/>
    </row>
    <row r="533" spans="1:11">
      <c r="A533" s="39" t="s">
        <v>1303</v>
      </c>
      <c r="B533" s="39" t="s">
        <v>2795</v>
      </c>
      <c r="C533" s="39" t="s">
        <v>2794</v>
      </c>
      <c r="D533" s="39" t="s">
        <v>2618</v>
      </c>
      <c r="E533" s="39" t="s">
        <v>2557</v>
      </c>
      <c r="F533" s="50">
        <v>1346</v>
      </c>
      <c r="G533" s="39" t="s">
        <v>2793</v>
      </c>
      <c r="H533" s="41"/>
      <c r="I533" s="41"/>
      <c r="J533" s="41"/>
      <c r="K533" s="40"/>
    </row>
    <row r="534" spans="1:11">
      <c r="A534" s="39" t="s">
        <v>2792</v>
      </c>
      <c r="B534" s="39" t="s">
        <v>125</v>
      </c>
      <c r="C534" s="39" t="s">
        <v>2791</v>
      </c>
      <c r="D534" s="39" t="s">
        <v>2646</v>
      </c>
      <c r="E534" s="39" t="s">
        <v>2557</v>
      </c>
      <c r="F534" s="50">
        <v>1020</v>
      </c>
      <c r="G534" s="39" t="s">
        <v>2790</v>
      </c>
      <c r="H534" s="41"/>
      <c r="I534" s="41"/>
      <c r="J534" s="41"/>
      <c r="K534" s="40"/>
    </row>
    <row r="535" spans="1:11">
      <c r="A535" s="39" t="s">
        <v>2766</v>
      </c>
      <c r="B535" s="39" t="s">
        <v>1378</v>
      </c>
      <c r="C535" s="39" t="s">
        <v>2789</v>
      </c>
      <c r="D535" s="39" t="s">
        <v>2788</v>
      </c>
      <c r="E535" s="39" t="s">
        <v>2557</v>
      </c>
      <c r="F535" s="50">
        <v>1731</v>
      </c>
      <c r="G535" s="39" t="s">
        <v>2787</v>
      </c>
      <c r="H535" s="41"/>
      <c r="I535" s="41"/>
      <c r="J535" s="41"/>
      <c r="K535" s="40"/>
    </row>
    <row r="536" spans="1:11">
      <c r="A536" s="39" t="s">
        <v>2786</v>
      </c>
      <c r="B536" s="39" t="s">
        <v>444</v>
      </c>
      <c r="C536" s="39" t="s">
        <v>2785</v>
      </c>
      <c r="D536" s="39" t="s">
        <v>2784</v>
      </c>
      <c r="E536" s="39" t="s">
        <v>2557</v>
      </c>
      <c r="F536" s="50">
        <v>1778</v>
      </c>
      <c r="G536" s="39" t="s">
        <v>2783</v>
      </c>
      <c r="H536" s="41"/>
      <c r="I536" s="41"/>
      <c r="J536" s="41"/>
      <c r="K536" s="40"/>
    </row>
    <row r="537" spans="1:11">
      <c r="A537" s="39" t="s">
        <v>1026</v>
      </c>
      <c r="B537" s="39" t="s">
        <v>2782</v>
      </c>
      <c r="C537" s="39" t="s">
        <v>2781</v>
      </c>
      <c r="D537" s="39" t="s">
        <v>2780</v>
      </c>
      <c r="E537" s="39" t="s">
        <v>2557</v>
      </c>
      <c r="F537" s="50">
        <v>2745</v>
      </c>
      <c r="G537" s="39"/>
      <c r="H537" s="41"/>
      <c r="I537" s="41"/>
      <c r="J537" s="41"/>
      <c r="K537" s="40"/>
    </row>
    <row r="538" spans="1:11">
      <c r="A538" s="39" t="s">
        <v>1043</v>
      </c>
      <c r="B538" s="39" t="s">
        <v>2779</v>
      </c>
      <c r="C538" s="39" t="s">
        <v>2778</v>
      </c>
      <c r="D538" s="39" t="s">
        <v>2777</v>
      </c>
      <c r="E538" s="39" t="s">
        <v>2557</v>
      </c>
      <c r="F538" s="50">
        <v>1085</v>
      </c>
      <c r="G538" s="39" t="s">
        <v>2776</v>
      </c>
      <c r="H538" s="41"/>
      <c r="I538" s="41"/>
      <c r="J538" s="41"/>
      <c r="K538" s="40"/>
    </row>
    <row r="539" spans="1:11">
      <c r="A539" s="39" t="s">
        <v>737</v>
      </c>
      <c r="B539" s="39" t="s">
        <v>2775</v>
      </c>
      <c r="C539" s="39" t="s">
        <v>2774</v>
      </c>
      <c r="D539" s="39" t="s">
        <v>2595</v>
      </c>
      <c r="E539" s="39" t="s">
        <v>2557</v>
      </c>
      <c r="F539" s="50">
        <v>1075</v>
      </c>
      <c r="G539" s="39" t="s">
        <v>2773</v>
      </c>
      <c r="H539" s="41"/>
      <c r="I539" s="41"/>
      <c r="J539" s="41"/>
      <c r="K539" s="40"/>
    </row>
    <row r="540" spans="1:11">
      <c r="A540" s="39" t="s">
        <v>2772</v>
      </c>
      <c r="B540" s="39" t="s">
        <v>616</v>
      </c>
      <c r="C540" s="39" t="s">
        <v>2771</v>
      </c>
      <c r="D540" s="39" t="s">
        <v>2595</v>
      </c>
      <c r="E540" s="39" t="s">
        <v>2557</v>
      </c>
      <c r="F540" s="50">
        <v>1075</v>
      </c>
      <c r="G540" s="39" t="s">
        <v>2770</v>
      </c>
      <c r="H540" s="41"/>
      <c r="I540" s="41"/>
      <c r="J540" s="41"/>
      <c r="K540" s="40"/>
    </row>
    <row r="541" spans="1:11">
      <c r="A541" s="39" t="s">
        <v>858</v>
      </c>
      <c r="B541" s="39" t="s">
        <v>2769</v>
      </c>
      <c r="C541" s="39" t="s">
        <v>2768</v>
      </c>
      <c r="D541" s="39" t="s">
        <v>2751</v>
      </c>
      <c r="E541" s="39" t="s">
        <v>2557</v>
      </c>
      <c r="F541" s="50">
        <v>1060</v>
      </c>
      <c r="G541" s="39" t="s">
        <v>2767</v>
      </c>
      <c r="H541" s="41"/>
      <c r="I541" s="41"/>
      <c r="J541" s="41"/>
      <c r="K541" s="40"/>
    </row>
    <row r="542" spans="1:11">
      <c r="A542" s="39" t="s">
        <v>2766</v>
      </c>
      <c r="B542" s="39" t="s">
        <v>283</v>
      </c>
      <c r="C542" s="39" t="s">
        <v>2765</v>
      </c>
      <c r="D542" s="39" t="s">
        <v>2605</v>
      </c>
      <c r="E542" s="39" t="s">
        <v>2557</v>
      </c>
      <c r="F542" s="50">
        <v>1002</v>
      </c>
      <c r="G542" s="39" t="s">
        <v>2764</v>
      </c>
      <c r="H542" s="41"/>
      <c r="I542" s="41"/>
      <c r="J542" s="41"/>
      <c r="K542" s="40"/>
    </row>
    <row r="543" spans="1:11">
      <c r="A543" s="39" t="s">
        <v>515</v>
      </c>
      <c r="B543" s="39" t="s">
        <v>2763</v>
      </c>
      <c r="C543" s="39" t="s">
        <v>2762</v>
      </c>
      <c r="D543" s="39" t="s">
        <v>2761</v>
      </c>
      <c r="E543" s="39" t="s">
        <v>2557</v>
      </c>
      <c r="F543" s="50">
        <v>1776</v>
      </c>
      <c r="G543" s="39" t="s">
        <v>2760</v>
      </c>
      <c r="H543" s="41"/>
      <c r="I543" s="41"/>
      <c r="J543" s="41"/>
      <c r="K543" s="40"/>
    </row>
    <row r="544" spans="1:11">
      <c r="A544" s="39" t="s">
        <v>1076</v>
      </c>
      <c r="B544" s="39" t="s">
        <v>2759</v>
      </c>
      <c r="C544" s="39" t="s">
        <v>2758</v>
      </c>
      <c r="D544" s="39" t="s">
        <v>2757</v>
      </c>
      <c r="E544" s="39" t="s">
        <v>2557</v>
      </c>
      <c r="F544" s="50">
        <v>1075</v>
      </c>
      <c r="G544" s="39"/>
      <c r="H544" s="41"/>
      <c r="I544" s="41"/>
      <c r="J544" s="41"/>
      <c r="K544" s="40"/>
    </row>
    <row r="545" spans="1:11">
      <c r="A545" s="39" t="s">
        <v>155</v>
      </c>
      <c r="B545" s="39" t="s">
        <v>2756</v>
      </c>
      <c r="C545" s="39" t="s">
        <v>2755</v>
      </c>
      <c r="D545" s="39" t="s">
        <v>333</v>
      </c>
      <c r="E545" s="39" t="s">
        <v>2557</v>
      </c>
      <c r="F545" s="50">
        <v>1118</v>
      </c>
      <c r="G545" s="39" t="s">
        <v>2754</v>
      </c>
      <c r="H545" s="41"/>
      <c r="I545" s="41"/>
      <c r="J545" s="41"/>
      <c r="K545" s="40"/>
    </row>
    <row r="546" spans="1:11">
      <c r="A546" s="39" t="s">
        <v>1984</v>
      </c>
      <c r="B546" s="39" t="s">
        <v>2753</v>
      </c>
      <c r="C546" s="39" t="s">
        <v>2752</v>
      </c>
      <c r="D546" s="39" t="s">
        <v>2751</v>
      </c>
      <c r="E546" s="39" t="s">
        <v>2557</v>
      </c>
      <c r="F546" s="50">
        <v>1060</v>
      </c>
      <c r="G546" s="39" t="s">
        <v>2651</v>
      </c>
      <c r="H546" s="41"/>
      <c r="I546" s="41"/>
      <c r="J546" s="41"/>
      <c r="K546" s="40"/>
    </row>
    <row r="547" spans="1:11">
      <c r="A547" s="39" t="s">
        <v>48</v>
      </c>
      <c r="B547" s="39" t="s">
        <v>2750</v>
      </c>
      <c r="C547" s="39" t="s">
        <v>1960</v>
      </c>
      <c r="D547" s="39" t="s">
        <v>2558</v>
      </c>
      <c r="E547" s="39" t="s">
        <v>2557</v>
      </c>
      <c r="F547" s="50">
        <v>1033</v>
      </c>
      <c r="G547" s="39"/>
      <c r="H547" s="41"/>
      <c r="I547" s="41"/>
      <c r="J547" s="41"/>
      <c r="K547" s="40"/>
    </row>
    <row r="548" spans="1:11">
      <c r="A548" s="39" t="s">
        <v>2222</v>
      </c>
      <c r="B548" s="39" t="s">
        <v>2749</v>
      </c>
      <c r="C548" s="39" t="s">
        <v>2748</v>
      </c>
      <c r="D548" s="39" t="s">
        <v>2747</v>
      </c>
      <c r="E548" s="39" t="s">
        <v>2557</v>
      </c>
      <c r="F548" s="50">
        <v>1007</v>
      </c>
      <c r="G548" s="39" t="s">
        <v>2746</v>
      </c>
      <c r="H548" s="41"/>
      <c r="I548" s="41"/>
      <c r="J548" s="41"/>
      <c r="K548" s="40"/>
    </row>
    <row r="549" spans="1:11">
      <c r="A549" s="39" t="s">
        <v>2745</v>
      </c>
      <c r="B549" s="39" t="s">
        <v>605</v>
      </c>
      <c r="C549" s="39" t="s">
        <v>2744</v>
      </c>
      <c r="D549" s="39" t="s">
        <v>2595</v>
      </c>
      <c r="E549" s="39" t="s">
        <v>2557</v>
      </c>
      <c r="F549" s="50">
        <v>1075</v>
      </c>
      <c r="G549" s="39" t="s">
        <v>2743</v>
      </c>
      <c r="H549" s="41"/>
      <c r="I549" s="41"/>
      <c r="J549" s="41"/>
      <c r="K549" s="40"/>
    </row>
    <row r="550" spans="1:11">
      <c r="A550" s="39" t="s">
        <v>729</v>
      </c>
      <c r="B550" s="39" t="s">
        <v>2742</v>
      </c>
      <c r="C550" s="39" t="s">
        <v>2741</v>
      </c>
      <c r="D550" s="39" t="s">
        <v>2740</v>
      </c>
      <c r="E550" s="39" t="s">
        <v>2557</v>
      </c>
      <c r="F550" s="50">
        <v>2748</v>
      </c>
      <c r="G550" s="39" t="s">
        <v>2739</v>
      </c>
      <c r="H550" s="41"/>
      <c r="I550" s="41"/>
      <c r="J550" s="41"/>
      <c r="K550" s="40"/>
    </row>
    <row r="551" spans="1:11">
      <c r="A551" s="39" t="s">
        <v>455</v>
      </c>
      <c r="B551" s="39" t="s">
        <v>772</v>
      </c>
      <c r="C551" s="39" t="s">
        <v>2738</v>
      </c>
      <c r="D551" s="39" t="s">
        <v>2347</v>
      </c>
      <c r="E551" s="39" t="s">
        <v>2557</v>
      </c>
      <c r="F551" s="50">
        <v>1966</v>
      </c>
      <c r="G551" s="39" t="s">
        <v>2737</v>
      </c>
      <c r="H551" s="41"/>
      <c r="I551" s="41"/>
      <c r="J551" s="41"/>
      <c r="K551" s="40"/>
    </row>
    <row r="552" spans="1:11">
      <c r="A552" s="39" t="s">
        <v>1588</v>
      </c>
      <c r="B552" s="39" t="s">
        <v>872</v>
      </c>
      <c r="C552" s="39" t="s">
        <v>2736</v>
      </c>
      <c r="D552" s="39" t="s">
        <v>2735</v>
      </c>
      <c r="E552" s="39" t="s">
        <v>2557</v>
      </c>
      <c r="F552" s="50">
        <v>1863</v>
      </c>
      <c r="G552" s="39" t="s">
        <v>2734</v>
      </c>
      <c r="H552" s="41"/>
      <c r="I552" s="41"/>
      <c r="J552" s="41"/>
      <c r="K552" s="40"/>
    </row>
    <row r="553" spans="1:11">
      <c r="A553" s="39" t="s">
        <v>2733</v>
      </c>
      <c r="B553" s="39" t="s">
        <v>2732</v>
      </c>
      <c r="C553" s="39" t="s">
        <v>2731</v>
      </c>
      <c r="D553" s="39" t="s">
        <v>2595</v>
      </c>
      <c r="E553" s="39" t="s">
        <v>2557</v>
      </c>
      <c r="F553" s="50">
        <v>1075</v>
      </c>
      <c r="G553" s="39" t="s">
        <v>2730</v>
      </c>
      <c r="H553" s="41"/>
      <c r="I553" s="41"/>
      <c r="J553" s="41"/>
      <c r="K553" s="40"/>
    </row>
    <row r="554" spans="1:11">
      <c r="A554" s="39" t="s">
        <v>503</v>
      </c>
      <c r="B554" s="39" t="s">
        <v>268</v>
      </c>
      <c r="C554" s="39" t="s">
        <v>2729</v>
      </c>
      <c r="D554" s="39" t="s">
        <v>2728</v>
      </c>
      <c r="E554" s="39" t="s">
        <v>2557</v>
      </c>
      <c r="F554" s="50">
        <v>2129</v>
      </c>
      <c r="G554" s="39" t="s">
        <v>2727</v>
      </c>
      <c r="H554" s="41"/>
      <c r="I554" s="41"/>
      <c r="J554" s="41"/>
      <c r="K554" s="40"/>
    </row>
    <row r="555" spans="1:11">
      <c r="A555" s="39" t="s">
        <v>2726</v>
      </c>
      <c r="B555" s="39" t="s">
        <v>595</v>
      </c>
      <c r="C555" s="39" t="s">
        <v>2725</v>
      </c>
      <c r="D555" s="39" t="s">
        <v>2595</v>
      </c>
      <c r="E555" s="39" t="s">
        <v>2557</v>
      </c>
      <c r="F555" s="50">
        <v>1075</v>
      </c>
      <c r="G555" s="39" t="s">
        <v>2724</v>
      </c>
      <c r="H555" s="41"/>
      <c r="I555" s="41"/>
      <c r="J555" s="41"/>
      <c r="K555" s="40"/>
    </row>
    <row r="556" spans="1:11">
      <c r="A556" s="39" t="s">
        <v>1362</v>
      </c>
      <c r="B556" s="39" t="s">
        <v>2723</v>
      </c>
      <c r="C556" s="39" t="s">
        <v>2722</v>
      </c>
      <c r="D556" s="39" t="s">
        <v>2608</v>
      </c>
      <c r="E556" s="39" t="s">
        <v>2557</v>
      </c>
      <c r="F556" s="50">
        <v>1040</v>
      </c>
      <c r="G556" s="39" t="s">
        <v>2721</v>
      </c>
      <c r="H556" s="41"/>
      <c r="I556" s="41"/>
      <c r="J556" s="41"/>
      <c r="K556" s="40"/>
    </row>
    <row r="557" spans="1:11">
      <c r="A557" s="39" t="s">
        <v>450</v>
      </c>
      <c r="B557" s="39" t="s">
        <v>106</v>
      </c>
      <c r="C557" s="39" t="s">
        <v>2720</v>
      </c>
      <c r="D557" s="39" t="s">
        <v>2586</v>
      </c>
      <c r="E557" s="39" t="s">
        <v>2557</v>
      </c>
      <c r="F557" s="50">
        <v>1062</v>
      </c>
      <c r="G557" s="39" t="s">
        <v>2719</v>
      </c>
      <c r="H557" s="41"/>
      <c r="I557" s="41"/>
      <c r="J557" s="41"/>
      <c r="K557" s="40"/>
    </row>
    <row r="558" spans="1:11">
      <c r="A558" s="39" t="s">
        <v>279</v>
      </c>
      <c r="B558" s="39" t="s">
        <v>2718</v>
      </c>
      <c r="C558" s="39" t="s">
        <v>2717</v>
      </c>
      <c r="D558" s="39" t="s">
        <v>2716</v>
      </c>
      <c r="E558" s="39" t="s">
        <v>2557</v>
      </c>
      <c r="F558" s="50">
        <v>2478</v>
      </c>
      <c r="G558" s="39" t="s">
        <v>2715</v>
      </c>
      <c r="H558" s="41"/>
      <c r="I558" s="41"/>
      <c r="J558" s="41"/>
      <c r="K558" s="40"/>
    </row>
    <row r="559" spans="1:11">
      <c r="A559" s="39" t="s">
        <v>2062</v>
      </c>
      <c r="B559" s="39" t="s">
        <v>68</v>
      </c>
      <c r="C559" s="39" t="s">
        <v>2714</v>
      </c>
      <c r="D559" s="39" t="s">
        <v>2713</v>
      </c>
      <c r="E559" s="39" t="s">
        <v>2557</v>
      </c>
      <c r="F559" s="50">
        <v>1420</v>
      </c>
      <c r="G559" s="39" t="s">
        <v>2712</v>
      </c>
      <c r="H559" s="41"/>
      <c r="I559" s="41"/>
      <c r="J559" s="41"/>
      <c r="K559" s="40"/>
    </row>
    <row r="560" spans="1:11">
      <c r="A560" s="39" t="s">
        <v>314</v>
      </c>
      <c r="B560" s="39" t="s">
        <v>2711</v>
      </c>
      <c r="C560" s="39" t="s">
        <v>2710</v>
      </c>
      <c r="D560" s="39" t="s">
        <v>2709</v>
      </c>
      <c r="E560" s="39" t="s">
        <v>2557</v>
      </c>
      <c r="F560" s="50">
        <v>1056</v>
      </c>
      <c r="G560" s="39" t="s">
        <v>2708</v>
      </c>
      <c r="H560" s="41"/>
      <c r="I560" s="41"/>
      <c r="J560" s="41"/>
      <c r="K560" s="40"/>
    </row>
    <row r="561" spans="1:11">
      <c r="A561" s="39" t="s">
        <v>83</v>
      </c>
      <c r="B561" s="39" t="s">
        <v>635</v>
      </c>
      <c r="C561" s="39" t="s">
        <v>2707</v>
      </c>
      <c r="D561" s="39" t="s">
        <v>2706</v>
      </c>
      <c r="E561" s="39" t="s">
        <v>2557</v>
      </c>
      <c r="F561" s="50">
        <v>1518</v>
      </c>
      <c r="G561" s="39" t="s">
        <v>2705</v>
      </c>
      <c r="H561" s="41"/>
      <c r="I561" s="41"/>
      <c r="J561" s="41"/>
      <c r="K561" s="40"/>
    </row>
    <row r="562" spans="1:11">
      <c r="A562" s="39" t="s">
        <v>484</v>
      </c>
      <c r="B562" s="39" t="s">
        <v>2704</v>
      </c>
      <c r="C562" s="39" t="s">
        <v>2703</v>
      </c>
      <c r="D562" s="39" t="s">
        <v>333</v>
      </c>
      <c r="E562" s="39" t="s">
        <v>2557</v>
      </c>
      <c r="F562" s="50">
        <v>1118</v>
      </c>
      <c r="G562" s="39" t="s">
        <v>2702</v>
      </c>
      <c r="H562" s="41"/>
      <c r="I562" s="41"/>
      <c r="J562" s="41"/>
      <c r="K562" s="40"/>
    </row>
    <row r="563" spans="1:11">
      <c r="A563" s="39" t="s">
        <v>116</v>
      </c>
      <c r="B563" s="39" t="s">
        <v>2701</v>
      </c>
      <c r="C563" s="39" t="s">
        <v>2700</v>
      </c>
      <c r="D563" s="39" t="s">
        <v>2605</v>
      </c>
      <c r="E563" s="39" t="s">
        <v>2557</v>
      </c>
      <c r="F563" s="50">
        <v>1002</v>
      </c>
      <c r="G563" s="39" t="s">
        <v>2699</v>
      </c>
      <c r="H563" s="41"/>
      <c r="I563" s="41"/>
      <c r="J563" s="41"/>
      <c r="K563" s="40"/>
    </row>
    <row r="564" spans="1:11">
      <c r="A564" s="39" t="s">
        <v>69</v>
      </c>
      <c r="B564" s="39" t="s">
        <v>1154</v>
      </c>
      <c r="C564" s="39" t="s">
        <v>2698</v>
      </c>
      <c r="D564" s="39" t="s">
        <v>2580</v>
      </c>
      <c r="E564" s="39" t="s">
        <v>2557</v>
      </c>
      <c r="F564" s="50">
        <v>2421</v>
      </c>
      <c r="G564" s="39" t="s">
        <v>2697</v>
      </c>
      <c r="H564" s="41"/>
      <c r="I564" s="41"/>
      <c r="J564" s="41"/>
      <c r="K564" s="40"/>
    </row>
    <row r="565" spans="1:11">
      <c r="A565" s="39" t="s">
        <v>2696</v>
      </c>
      <c r="B565" s="39" t="s">
        <v>1125</v>
      </c>
      <c r="C565" s="39" t="s">
        <v>2695</v>
      </c>
      <c r="D565" s="39" t="s">
        <v>2562</v>
      </c>
      <c r="E565" s="39" t="s">
        <v>2557</v>
      </c>
      <c r="F565" s="50">
        <v>1106</v>
      </c>
      <c r="G565" s="39" t="s">
        <v>2694</v>
      </c>
      <c r="H565" s="41"/>
      <c r="I565" s="41"/>
      <c r="J565" s="41"/>
      <c r="K565" s="40"/>
    </row>
    <row r="566" spans="1:11">
      <c r="A566" s="39" t="s">
        <v>913</v>
      </c>
      <c r="B566" s="39" t="s">
        <v>1320</v>
      </c>
      <c r="C566" s="39" t="s">
        <v>2693</v>
      </c>
      <c r="D566" s="39" t="s">
        <v>2692</v>
      </c>
      <c r="E566" s="39" t="s">
        <v>2557</v>
      </c>
      <c r="F566" s="50">
        <v>2128</v>
      </c>
      <c r="G566" s="39" t="s">
        <v>2691</v>
      </c>
      <c r="H566" s="41"/>
      <c r="I566" s="41"/>
      <c r="J566" s="41"/>
      <c r="K566" s="40"/>
    </row>
    <row r="567" spans="1:11">
      <c r="A567" s="39" t="s">
        <v>2690</v>
      </c>
      <c r="B567" s="39" t="s">
        <v>263</v>
      </c>
      <c r="C567" s="39" t="s">
        <v>2689</v>
      </c>
      <c r="D567" s="39" t="s">
        <v>2688</v>
      </c>
      <c r="E567" s="39" t="s">
        <v>2557</v>
      </c>
      <c r="F567" s="50">
        <v>1337</v>
      </c>
      <c r="G567" s="39" t="s">
        <v>2687</v>
      </c>
      <c r="H567" s="41"/>
      <c r="I567" s="41"/>
      <c r="J567" s="41"/>
      <c r="K567" s="40"/>
    </row>
    <row r="568" spans="1:11">
      <c r="A568" s="39" t="s">
        <v>2686</v>
      </c>
      <c r="B568" s="39" t="s">
        <v>258</v>
      </c>
      <c r="C568" s="39" t="s">
        <v>2685</v>
      </c>
      <c r="D568" s="39" t="s">
        <v>2605</v>
      </c>
      <c r="E568" s="39" t="s">
        <v>2557</v>
      </c>
      <c r="F568" s="50">
        <v>1004</v>
      </c>
      <c r="G568" s="39" t="s">
        <v>2684</v>
      </c>
      <c r="H568" s="41"/>
      <c r="I568" s="41"/>
      <c r="J568" s="41"/>
      <c r="K568" s="40"/>
    </row>
    <row r="569" spans="1:11">
      <c r="A569" s="39" t="s">
        <v>2683</v>
      </c>
      <c r="B569" s="39" t="s">
        <v>258</v>
      </c>
      <c r="C569" s="39" t="s">
        <v>2682</v>
      </c>
      <c r="D569" s="39" t="s">
        <v>2681</v>
      </c>
      <c r="E569" s="39" t="s">
        <v>2557</v>
      </c>
      <c r="F569" s="50">
        <v>1096</v>
      </c>
      <c r="G569" s="39" t="s">
        <v>2680</v>
      </c>
      <c r="H569" s="41"/>
      <c r="I569" s="41"/>
      <c r="J569" s="41"/>
      <c r="K569" s="40"/>
    </row>
    <row r="570" spans="1:11">
      <c r="A570" s="39" t="s">
        <v>294</v>
      </c>
      <c r="B570" s="39" t="s">
        <v>2679</v>
      </c>
      <c r="C570" s="39" t="s">
        <v>2678</v>
      </c>
      <c r="D570" s="39" t="s">
        <v>2605</v>
      </c>
      <c r="E570" s="39" t="s">
        <v>2557</v>
      </c>
      <c r="F570" s="50">
        <v>1002</v>
      </c>
      <c r="G570" s="39" t="s">
        <v>2677</v>
      </c>
      <c r="H570" s="41"/>
      <c r="I570" s="41"/>
      <c r="J570" s="41"/>
      <c r="K570" s="40"/>
    </row>
    <row r="571" spans="1:11">
      <c r="A571" s="39" t="s">
        <v>239</v>
      </c>
      <c r="B571" s="39" t="s">
        <v>2676</v>
      </c>
      <c r="C571" s="39" t="s">
        <v>2675</v>
      </c>
      <c r="D571" s="39" t="s">
        <v>154</v>
      </c>
      <c r="E571" s="39" t="s">
        <v>2557</v>
      </c>
      <c r="F571" s="50">
        <v>1238</v>
      </c>
      <c r="G571" s="39" t="s">
        <v>2674</v>
      </c>
      <c r="H571" s="41"/>
      <c r="I571" s="41"/>
      <c r="J571" s="41"/>
      <c r="K571" s="40"/>
    </row>
    <row r="572" spans="1:11">
      <c r="A572" s="39" t="s">
        <v>2673</v>
      </c>
      <c r="B572" s="39" t="s">
        <v>553</v>
      </c>
      <c r="C572" s="39" t="s">
        <v>2672</v>
      </c>
      <c r="D572" s="39" t="s">
        <v>2605</v>
      </c>
      <c r="E572" s="39" t="s">
        <v>2557</v>
      </c>
      <c r="F572" s="50">
        <v>1002</v>
      </c>
      <c r="G572" s="39" t="s">
        <v>2671</v>
      </c>
      <c r="H572" s="41"/>
      <c r="I572" s="41"/>
      <c r="J572" s="41"/>
      <c r="K572" s="40"/>
    </row>
    <row r="573" spans="1:11">
      <c r="A573" s="39" t="s">
        <v>2670</v>
      </c>
      <c r="B573" s="39" t="s">
        <v>553</v>
      </c>
      <c r="C573" s="39" t="s">
        <v>2669</v>
      </c>
      <c r="D573" s="39" t="s">
        <v>2668</v>
      </c>
      <c r="E573" s="39" t="s">
        <v>2557</v>
      </c>
      <c r="F573" s="50">
        <v>1082</v>
      </c>
      <c r="G573" s="39" t="s">
        <v>2667</v>
      </c>
      <c r="H573" s="41"/>
      <c r="I573" s="41"/>
      <c r="J573" s="41"/>
      <c r="K573" s="40"/>
    </row>
    <row r="574" spans="1:11">
      <c r="A574" s="39" t="s">
        <v>2666</v>
      </c>
      <c r="B574" s="39" t="s">
        <v>2665</v>
      </c>
      <c r="C574" s="39" t="s">
        <v>2664</v>
      </c>
      <c r="D574" s="39" t="s">
        <v>2663</v>
      </c>
      <c r="E574" s="39" t="s">
        <v>2557</v>
      </c>
      <c r="F574" s="50">
        <v>1581</v>
      </c>
      <c r="G574" s="39" t="s">
        <v>2662</v>
      </c>
      <c r="H574" s="41"/>
      <c r="I574" s="41"/>
      <c r="J574" s="41"/>
      <c r="K574" s="40"/>
    </row>
    <row r="575" spans="1:11">
      <c r="A575" s="39" t="s">
        <v>2365</v>
      </c>
      <c r="B575" s="39" t="s">
        <v>2203</v>
      </c>
      <c r="C575" s="39" t="s">
        <v>2661</v>
      </c>
      <c r="D575" s="39" t="s">
        <v>2660</v>
      </c>
      <c r="E575" s="39" t="s">
        <v>2557</v>
      </c>
      <c r="F575" s="50">
        <v>2347</v>
      </c>
      <c r="G575" s="39" t="s">
        <v>2659</v>
      </c>
      <c r="H575" s="41"/>
      <c r="I575" s="41"/>
      <c r="J575" s="41"/>
      <c r="K575" s="40"/>
    </row>
    <row r="576" spans="1:11">
      <c r="A576" s="39" t="s">
        <v>1167</v>
      </c>
      <c r="B576" s="39" t="s">
        <v>2658</v>
      </c>
      <c r="C576" s="39" t="s">
        <v>2657</v>
      </c>
      <c r="D576" s="39" t="s">
        <v>333</v>
      </c>
      <c r="E576" s="39" t="s">
        <v>2557</v>
      </c>
      <c r="F576" s="50">
        <v>1104</v>
      </c>
      <c r="G576" s="39" t="s">
        <v>2656</v>
      </c>
      <c r="H576" s="41"/>
      <c r="I576" s="41"/>
      <c r="J576" s="41"/>
      <c r="K576" s="40"/>
    </row>
    <row r="577" spans="1:11">
      <c r="A577" s="39" t="s">
        <v>450</v>
      </c>
      <c r="B577" s="39" t="s">
        <v>425</v>
      </c>
      <c r="C577" s="39" t="s">
        <v>2655</v>
      </c>
      <c r="D577" s="39" t="s">
        <v>234</v>
      </c>
      <c r="E577" s="39" t="s">
        <v>2557</v>
      </c>
      <c r="F577" s="50">
        <v>1220</v>
      </c>
      <c r="G577" s="39" t="s">
        <v>2654</v>
      </c>
      <c r="H577" s="41"/>
      <c r="I577" s="41"/>
      <c r="J577" s="41"/>
      <c r="K577" s="40"/>
    </row>
    <row r="578" spans="1:11">
      <c r="A578" s="39" t="s">
        <v>53</v>
      </c>
      <c r="B578" s="39" t="s">
        <v>2653</v>
      </c>
      <c r="C578" s="39" t="s">
        <v>2652</v>
      </c>
      <c r="D578" s="39" t="s">
        <v>2595</v>
      </c>
      <c r="E578" s="39" t="s">
        <v>2557</v>
      </c>
      <c r="F578" s="50">
        <v>1075</v>
      </c>
      <c r="G578" s="39" t="s">
        <v>2651</v>
      </c>
      <c r="H578" s="41"/>
      <c r="I578" s="41"/>
      <c r="J578" s="41"/>
      <c r="K578" s="40"/>
    </row>
    <row r="579" spans="1:11">
      <c r="A579" s="39" t="s">
        <v>269</v>
      </c>
      <c r="B579" s="39" t="s">
        <v>1766</v>
      </c>
      <c r="C579" s="39" t="s">
        <v>2650</v>
      </c>
      <c r="D579" s="39" t="s">
        <v>2595</v>
      </c>
      <c r="E579" s="39" t="s">
        <v>2557</v>
      </c>
      <c r="F579" s="50">
        <v>1075</v>
      </c>
      <c r="G579" s="39" t="s">
        <v>2649</v>
      </c>
      <c r="H579" s="41"/>
      <c r="I579" s="41"/>
      <c r="J579" s="41"/>
      <c r="K579" s="40"/>
    </row>
    <row r="580" spans="1:11">
      <c r="A580" s="39" t="s">
        <v>669</v>
      </c>
      <c r="B580" s="39" t="s">
        <v>651</v>
      </c>
      <c r="C580" s="39" t="s">
        <v>2648</v>
      </c>
      <c r="D580" s="39" t="s">
        <v>2595</v>
      </c>
      <c r="E580" s="39" t="s">
        <v>2557</v>
      </c>
      <c r="F580" s="50">
        <v>1075</v>
      </c>
      <c r="G580" s="39"/>
      <c r="H580" s="41"/>
      <c r="I580" s="41"/>
      <c r="J580" s="41"/>
      <c r="K580" s="40"/>
    </row>
    <row r="581" spans="1:11">
      <c r="A581" s="39" t="s">
        <v>48</v>
      </c>
      <c r="B581" s="39" t="s">
        <v>651</v>
      </c>
      <c r="C581" s="39" t="s">
        <v>2647</v>
      </c>
      <c r="D581" s="39" t="s">
        <v>2646</v>
      </c>
      <c r="E581" s="39" t="s">
        <v>2557</v>
      </c>
      <c r="F581" s="50">
        <v>1020</v>
      </c>
      <c r="G581" s="39" t="s">
        <v>2645</v>
      </c>
      <c r="H581" s="41"/>
      <c r="I581" s="41"/>
      <c r="J581" s="41"/>
      <c r="K581" s="40"/>
    </row>
    <row r="582" spans="1:11">
      <c r="A582" s="39" t="s">
        <v>1134</v>
      </c>
      <c r="B582" s="39" t="s">
        <v>862</v>
      </c>
      <c r="C582" s="39" t="s">
        <v>2644</v>
      </c>
      <c r="D582" s="39" t="s">
        <v>1241</v>
      </c>
      <c r="E582" s="39" t="s">
        <v>2557</v>
      </c>
      <c r="F582" s="50">
        <v>2738</v>
      </c>
      <c r="G582" s="39" t="s">
        <v>2643</v>
      </c>
      <c r="H582" s="41"/>
      <c r="I582" s="41"/>
      <c r="J582" s="41"/>
      <c r="K582" s="40"/>
    </row>
    <row r="583" spans="1:11">
      <c r="A583" s="39" t="s">
        <v>1784</v>
      </c>
      <c r="B583" s="39" t="s">
        <v>2642</v>
      </c>
      <c r="C583" s="39" t="s">
        <v>2641</v>
      </c>
      <c r="D583" s="39" t="s">
        <v>2640</v>
      </c>
      <c r="E583" s="39" t="s">
        <v>2557</v>
      </c>
      <c r="F583" s="50">
        <v>1370</v>
      </c>
      <c r="G583" s="39" t="s">
        <v>2639</v>
      </c>
      <c r="H583" s="41"/>
      <c r="I583" s="41"/>
      <c r="J583" s="41"/>
      <c r="K583" s="40"/>
    </row>
    <row r="584" spans="1:11">
      <c r="A584" s="39" t="s">
        <v>2638</v>
      </c>
      <c r="B584" s="39" t="s">
        <v>1277</v>
      </c>
      <c r="C584" s="39" t="s">
        <v>2637</v>
      </c>
      <c r="D584" s="39" t="s">
        <v>2636</v>
      </c>
      <c r="E584" s="39" t="s">
        <v>2557</v>
      </c>
      <c r="F584" s="50">
        <v>1030</v>
      </c>
      <c r="G584" s="39" t="s">
        <v>2635</v>
      </c>
      <c r="H584" s="41"/>
      <c r="I584" s="41"/>
      <c r="J584" s="41"/>
      <c r="K584" s="40"/>
    </row>
    <row r="585" spans="1:11">
      <c r="A585" s="39" t="s">
        <v>541</v>
      </c>
      <c r="B585" s="39" t="s">
        <v>2634</v>
      </c>
      <c r="C585" s="39" t="s">
        <v>2633</v>
      </c>
      <c r="D585" s="39" t="s">
        <v>2632</v>
      </c>
      <c r="E585" s="39" t="s">
        <v>2557</v>
      </c>
      <c r="F585" s="50">
        <v>1001</v>
      </c>
      <c r="G585" s="39" t="s">
        <v>2631</v>
      </c>
      <c r="H585" s="41"/>
      <c r="I585" s="41"/>
      <c r="J585" s="41"/>
      <c r="K585" s="40"/>
    </row>
    <row r="586" spans="1:11">
      <c r="A586" s="39" t="s">
        <v>53</v>
      </c>
      <c r="B586" s="39" t="s">
        <v>2630</v>
      </c>
      <c r="C586" s="39" t="s">
        <v>2629</v>
      </c>
      <c r="D586" s="39" t="s">
        <v>2562</v>
      </c>
      <c r="E586" s="39" t="s">
        <v>2557</v>
      </c>
      <c r="F586" s="50">
        <v>1106</v>
      </c>
      <c r="G586" s="39" t="s">
        <v>2628</v>
      </c>
      <c r="H586" s="41"/>
      <c r="I586" s="41"/>
      <c r="J586" s="41"/>
      <c r="K586" s="40"/>
    </row>
    <row r="587" spans="1:11">
      <c r="A587" s="39" t="s">
        <v>182</v>
      </c>
      <c r="B587" s="39" t="s">
        <v>2627</v>
      </c>
      <c r="C587" s="39" t="s">
        <v>2626</v>
      </c>
      <c r="D587" s="39" t="s">
        <v>2625</v>
      </c>
      <c r="E587" s="39" t="s">
        <v>2557</v>
      </c>
      <c r="F587" s="50">
        <v>2140</v>
      </c>
      <c r="G587" s="39" t="s">
        <v>2624</v>
      </c>
      <c r="H587" s="41"/>
      <c r="I587" s="41"/>
      <c r="J587" s="41"/>
      <c r="K587" s="40"/>
    </row>
    <row r="588" spans="1:11">
      <c r="A588" s="39" t="s">
        <v>980</v>
      </c>
      <c r="B588" s="39" t="s">
        <v>2623</v>
      </c>
      <c r="C588" s="39" t="s">
        <v>2622</v>
      </c>
      <c r="D588" s="39" t="s">
        <v>2621</v>
      </c>
      <c r="E588" s="39" t="s">
        <v>2557</v>
      </c>
      <c r="F588" s="50">
        <v>1201</v>
      </c>
      <c r="G588" s="39" t="s">
        <v>2620</v>
      </c>
      <c r="H588" s="41"/>
      <c r="I588" s="41"/>
      <c r="J588" s="41"/>
      <c r="K588" s="40"/>
    </row>
    <row r="589" spans="1:11">
      <c r="A589" s="39" t="s">
        <v>1089</v>
      </c>
      <c r="B589" s="39" t="s">
        <v>1261</v>
      </c>
      <c r="C589" s="39" t="s">
        <v>2619</v>
      </c>
      <c r="D589" s="39" t="s">
        <v>2618</v>
      </c>
      <c r="E589" s="39" t="s">
        <v>2557</v>
      </c>
      <c r="F589" s="50">
        <v>1346</v>
      </c>
      <c r="G589" s="39"/>
      <c r="H589" s="41"/>
      <c r="I589" s="41"/>
      <c r="J589" s="41"/>
      <c r="K589" s="40"/>
    </row>
    <row r="590" spans="1:11">
      <c r="A590" s="39" t="s">
        <v>2617</v>
      </c>
      <c r="B590" s="39" t="s">
        <v>848</v>
      </c>
      <c r="C590" s="39" t="s">
        <v>2616</v>
      </c>
      <c r="D590" s="39" t="s">
        <v>2615</v>
      </c>
      <c r="E590" s="39" t="s">
        <v>2557</v>
      </c>
      <c r="F590" s="50">
        <v>2061</v>
      </c>
      <c r="G590" s="39" t="s">
        <v>2614</v>
      </c>
      <c r="H590" s="41"/>
      <c r="I590" s="41"/>
      <c r="J590" s="41"/>
      <c r="K590" s="40"/>
    </row>
    <row r="591" spans="1:11">
      <c r="A591" s="39" t="s">
        <v>587</v>
      </c>
      <c r="B591" s="39" t="s">
        <v>2613</v>
      </c>
      <c r="C591" s="39" t="s">
        <v>2612</v>
      </c>
      <c r="D591" s="39" t="s">
        <v>2583</v>
      </c>
      <c r="E591" s="39" t="s">
        <v>2557</v>
      </c>
      <c r="F591" s="50">
        <v>1073</v>
      </c>
      <c r="G591" s="39" t="s">
        <v>2611</v>
      </c>
      <c r="H591" s="41"/>
      <c r="I591" s="41"/>
      <c r="J591" s="41"/>
      <c r="K591" s="40"/>
    </row>
    <row r="592" spans="1:11">
      <c r="A592" s="39" t="s">
        <v>1229</v>
      </c>
      <c r="B592" s="39" t="s">
        <v>2610</v>
      </c>
      <c r="C592" s="39" t="s">
        <v>2609</v>
      </c>
      <c r="D592" s="39" t="s">
        <v>2608</v>
      </c>
      <c r="E592" s="39" t="s">
        <v>2557</v>
      </c>
      <c r="F592" s="50">
        <v>1040</v>
      </c>
      <c r="G592" s="39" t="s">
        <v>2607</v>
      </c>
      <c r="H592" s="41"/>
      <c r="I592" s="41"/>
      <c r="J592" s="41"/>
      <c r="K592" s="40"/>
    </row>
    <row r="593" spans="1:11">
      <c r="A593" s="39" t="s">
        <v>147</v>
      </c>
      <c r="B593" s="39" t="s">
        <v>399</v>
      </c>
      <c r="C593" s="39" t="s">
        <v>2606</v>
      </c>
      <c r="D593" s="39" t="s">
        <v>2605</v>
      </c>
      <c r="E593" s="39" t="s">
        <v>2557</v>
      </c>
      <c r="F593" s="50">
        <v>1002</v>
      </c>
      <c r="G593" s="39" t="s">
        <v>2604</v>
      </c>
      <c r="H593" s="41"/>
      <c r="I593" s="41"/>
      <c r="J593" s="41"/>
      <c r="K593" s="40"/>
    </row>
    <row r="594" spans="1:11">
      <c r="A594" s="39" t="s">
        <v>450</v>
      </c>
      <c r="B594" s="39" t="s">
        <v>399</v>
      </c>
      <c r="C594" s="39" t="s">
        <v>2603</v>
      </c>
      <c r="D594" s="39" t="s">
        <v>2602</v>
      </c>
      <c r="E594" s="39" t="s">
        <v>2557</v>
      </c>
      <c r="F594" s="50">
        <v>1095</v>
      </c>
      <c r="G594" s="39" t="s">
        <v>2601</v>
      </c>
      <c r="H594" s="41"/>
      <c r="I594" s="41"/>
      <c r="J594" s="41"/>
      <c r="K594" s="40"/>
    </row>
    <row r="595" spans="1:11">
      <c r="A595" s="39" t="s">
        <v>2600</v>
      </c>
      <c r="B595" s="39" t="s">
        <v>2329</v>
      </c>
      <c r="C595" s="39" t="s">
        <v>2599</v>
      </c>
      <c r="D595" s="39" t="s">
        <v>2598</v>
      </c>
      <c r="E595" s="39" t="s">
        <v>2557</v>
      </c>
      <c r="F595" s="50">
        <v>1701</v>
      </c>
      <c r="G595" s="39" t="s">
        <v>2597</v>
      </c>
      <c r="H595" s="41"/>
      <c r="I595" s="41"/>
      <c r="J595" s="41"/>
      <c r="K595" s="40"/>
    </row>
    <row r="596" spans="1:11">
      <c r="A596" s="39" t="s">
        <v>684</v>
      </c>
      <c r="B596" s="39" t="s">
        <v>768</v>
      </c>
      <c r="C596" s="39" t="s">
        <v>2596</v>
      </c>
      <c r="D596" s="39" t="s">
        <v>2595</v>
      </c>
      <c r="E596" s="39" t="s">
        <v>2557</v>
      </c>
      <c r="F596" s="50">
        <v>1075</v>
      </c>
      <c r="G596" s="39"/>
      <c r="H596" s="41"/>
      <c r="I596" s="41"/>
      <c r="J596" s="41"/>
      <c r="K596" s="40"/>
    </row>
    <row r="597" spans="1:11">
      <c r="A597" s="39" t="s">
        <v>523</v>
      </c>
      <c r="B597" s="39" t="s">
        <v>2594</v>
      </c>
      <c r="C597" s="39" t="s">
        <v>2593</v>
      </c>
      <c r="D597" s="39" t="s">
        <v>1975</v>
      </c>
      <c r="E597" s="39" t="s">
        <v>2557</v>
      </c>
      <c r="F597" s="50">
        <v>1742</v>
      </c>
      <c r="G597" s="39" t="s">
        <v>2592</v>
      </c>
      <c r="H597" s="41"/>
      <c r="I597" s="41"/>
      <c r="J597" s="41"/>
      <c r="K597" s="40"/>
    </row>
    <row r="598" spans="1:11">
      <c r="A598" s="39" t="s">
        <v>570</v>
      </c>
      <c r="B598" s="39" t="s">
        <v>2591</v>
      </c>
      <c r="C598" s="39" t="s">
        <v>2590</v>
      </c>
      <c r="D598" s="39" t="s">
        <v>333</v>
      </c>
      <c r="E598" s="39" t="s">
        <v>2557</v>
      </c>
      <c r="F598" s="50">
        <v>1108</v>
      </c>
      <c r="G598" s="39" t="s">
        <v>2589</v>
      </c>
      <c r="H598" s="41"/>
      <c r="I598" s="41"/>
      <c r="J598" s="41"/>
      <c r="K598" s="40"/>
    </row>
    <row r="599" spans="1:11">
      <c r="A599" s="39" t="s">
        <v>74</v>
      </c>
      <c r="B599" s="39" t="s">
        <v>2588</v>
      </c>
      <c r="C599" s="39" t="s">
        <v>2587</v>
      </c>
      <c r="D599" s="39" t="s">
        <v>2586</v>
      </c>
      <c r="E599" s="39" t="s">
        <v>2557</v>
      </c>
      <c r="F599" s="50">
        <v>1062</v>
      </c>
      <c r="G599" s="39" t="s">
        <v>2585</v>
      </c>
      <c r="H599" s="41"/>
      <c r="I599" s="41"/>
      <c r="J599" s="41"/>
      <c r="K599" s="40"/>
    </row>
    <row r="600" spans="1:11">
      <c r="A600" s="39" t="s">
        <v>1598</v>
      </c>
      <c r="B600" s="39" t="s">
        <v>582</v>
      </c>
      <c r="C600" s="39" t="s">
        <v>2584</v>
      </c>
      <c r="D600" s="39" t="s">
        <v>2583</v>
      </c>
      <c r="E600" s="39" t="s">
        <v>2557</v>
      </c>
      <c r="F600" s="50">
        <v>1073</v>
      </c>
      <c r="G600" s="39" t="s">
        <v>2582</v>
      </c>
      <c r="H600" s="41"/>
      <c r="I600" s="41"/>
      <c r="J600" s="41"/>
      <c r="K600" s="40"/>
    </row>
    <row r="601" spans="1:11">
      <c r="A601" s="39" t="s">
        <v>2128</v>
      </c>
      <c r="B601" s="39" t="s">
        <v>1144</v>
      </c>
      <c r="C601" s="39" t="s">
        <v>2581</v>
      </c>
      <c r="D601" s="39" t="s">
        <v>2580</v>
      </c>
      <c r="E601" s="39" t="s">
        <v>2557</v>
      </c>
      <c r="F601" s="50">
        <v>2420</v>
      </c>
      <c r="G601" s="39" t="s">
        <v>2579</v>
      </c>
      <c r="H601" s="41"/>
      <c r="I601" s="41"/>
      <c r="J601" s="41"/>
      <c r="K601" s="40"/>
    </row>
    <row r="602" spans="1:11">
      <c r="A602" s="39" t="s">
        <v>107</v>
      </c>
      <c r="B602" s="39" t="s">
        <v>412</v>
      </c>
      <c r="C602" s="39" t="s">
        <v>2578</v>
      </c>
      <c r="D602" s="39" t="s">
        <v>2577</v>
      </c>
      <c r="E602" s="39" t="s">
        <v>2557</v>
      </c>
      <c r="F602" s="50">
        <v>2574</v>
      </c>
      <c r="G602" s="39" t="s">
        <v>2576</v>
      </c>
      <c r="H602" s="41"/>
      <c r="I602" s="41"/>
      <c r="J602" s="41"/>
      <c r="K602" s="40"/>
    </row>
    <row r="603" spans="1:11">
      <c r="A603" s="39" t="s">
        <v>527</v>
      </c>
      <c r="B603" s="39" t="s">
        <v>2575</v>
      </c>
      <c r="C603" s="39" t="s">
        <v>2574</v>
      </c>
      <c r="D603" s="39" t="s">
        <v>2573</v>
      </c>
      <c r="E603" s="39" t="s">
        <v>2557</v>
      </c>
      <c r="F603" s="50">
        <v>1720</v>
      </c>
      <c r="G603" s="39"/>
      <c r="H603" s="41"/>
      <c r="I603" s="41"/>
      <c r="J603" s="41"/>
      <c r="K603" s="40"/>
    </row>
    <row r="604" spans="1:11">
      <c r="A604" s="39" t="s">
        <v>299</v>
      </c>
      <c r="B604" s="39" t="s">
        <v>2572</v>
      </c>
      <c r="C604" s="39" t="s">
        <v>2571</v>
      </c>
      <c r="D604" s="39" t="s">
        <v>2570</v>
      </c>
      <c r="E604" s="39" t="s">
        <v>2557</v>
      </c>
      <c r="F604" s="50">
        <v>1093</v>
      </c>
      <c r="G604" s="39" t="s">
        <v>2569</v>
      </c>
      <c r="H604" s="41"/>
      <c r="I604" s="41"/>
      <c r="J604" s="41"/>
      <c r="K604" s="40"/>
    </row>
    <row r="605" spans="1:11">
      <c r="A605" s="39" t="s">
        <v>2000</v>
      </c>
      <c r="B605" s="39" t="s">
        <v>2568</v>
      </c>
      <c r="C605" s="39" t="s">
        <v>2567</v>
      </c>
      <c r="D605" s="39" t="s">
        <v>2566</v>
      </c>
      <c r="E605" s="39" t="s">
        <v>2557</v>
      </c>
      <c r="F605" s="50">
        <v>2739</v>
      </c>
      <c r="G605" s="39" t="s">
        <v>2565</v>
      </c>
      <c r="H605" s="41"/>
      <c r="I605" s="41"/>
      <c r="J605" s="41"/>
      <c r="K605" s="40"/>
    </row>
    <row r="606" spans="1:11">
      <c r="A606" s="39" t="s">
        <v>48</v>
      </c>
      <c r="B606" s="39" t="s">
        <v>2564</v>
      </c>
      <c r="C606" s="39" t="s">
        <v>2563</v>
      </c>
      <c r="D606" s="39" t="s">
        <v>2562</v>
      </c>
      <c r="E606" s="39" t="s">
        <v>2557</v>
      </c>
      <c r="F606" s="50">
        <v>1106</v>
      </c>
      <c r="G606" s="39" t="s">
        <v>2561</v>
      </c>
      <c r="H606" s="41"/>
      <c r="I606" s="41"/>
      <c r="J606" s="41"/>
      <c r="K606" s="40"/>
    </row>
    <row r="607" spans="1:11">
      <c r="A607" s="39" t="s">
        <v>2560</v>
      </c>
      <c r="B607" s="39" t="s">
        <v>1715</v>
      </c>
      <c r="C607" s="39" t="s">
        <v>2559</v>
      </c>
      <c r="D607" s="39" t="s">
        <v>2558</v>
      </c>
      <c r="E607" s="39" t="s">
        <v>2557</v>
      </c>
      <c r="F607" s="50">
        <v>1033</v>
      </c>
      <c r="G607" s="39" t="s">
        <v>2556</v>
      </c>
      <c r="H607" s="41"/>
      <c r="I607" s="41"/>
      <c r="J607" s="41"/>
      <c r="K607" s="40"/>
    </row>
    <row r="608" spans="1:11">
      <c r="A608" s="39" t="s">
        <v>2555</v>
      </c>
      <c r="B608" s="39" t="s">
        <v>111</v>
      </c>
      <c r="C608" s="39" t="s">
        <v>2554</v>
      </c>
      <c r="D608" s="39" t="s">
        <v>2478</v>
      </c>
      <c r="E608" s="39" t="s">
        <v>2477</v>
      </c>
      <c r="F608" s="50">
        <v>20901</v>
      </c>
      <c r="G608" s="39" t="s">
        <v>2553</v>
      </c>
      <c r="H608" s="41"/>
      <c r="I608" s="41"/>
      <c r="J608" s="41">
        <v>795</v>
      </c>
      <c r="K608" s="40"/>
    </row>
    <row r="609" spans="1:11">
      <c r="A609" s="39" t="s">
        <v>2552</v>
      </c>
      <c r="B609" s="39" t="s">
        <v>171</v>
      </c>
      <c r="C609" s="39" t="s">
        <v>2551</v>
      </c>
      <c r="D609" s="39" t="s">
        <v>2478</v>
      </c>
      <c r="E609" s="39" t="s">
        <v>2477</v>
      </c>
      <c r="F609" s="50">
        <v>20904</v>
      </c>
      <c r="G609" s="39" t="s">
        <v>2550</v>
      </c>
      <c r="H609" s="41">
        <v>1100</v>
      </c>
      <c r="I609" s="41">
        <v>495</v>
      </c>
      <c r="J609" s="41"/>
      <c r="K609" s="40">
        <f ca="1">TODAY()-23</f>
        <v>43971</v>
      </c>
    </row>
    <row r="610" spans="1:11">
      <c r="A610" s="39" t="s">
        <v>541</v>
      </c>
      <c r="B610" s="39" t="s">
        <v>2549</v>
      </c>
      <c r="C610" s="39" t="s">
        <v>2548</v>
      </c>
      <c r="D610" s="39" t="s">
        <v>2547</v>
      </c>
      <c r="E610" s="39" t="s">
        <v>2477</v>
      </c>
      <c r="F610" s="50">
        <v>20815</v>
      </c>
      <c r="G610" s="39" t="s">
        <v>2546</v>
      </c>
      <c r="H610" s="41">
        <v>1100</v>
      </c>
      <c r="I610" s="41"/>
      <c r="J610" s="41"/>
      <c r="K610" s="40">
        <f ca="1">TODAY()-27</f>
        <v>43967</v>
      </c>
    </row>
    <row r="611" spans="1:11">
      <c r="A611" s="39" t="s">
        <v>1462</v>
      </c>
      <c r="B611" s="39" t="s">
        <v>387</v>
      </c>
      <c r="C611" s="39" t="s">
        <v>2545</v>
      </c>
      <c r="D611" s="39" t="s">
        <v>2521</v>
      </c>
      <c r="E611" s="39" t="s">
        <v>2477</v>
      </c>
      <c r="F611" s="50">
        <v>21244</v>
      </c>
      <c r="G611" s="39"/>
      <c r="H611" s="41">
        <v>1100</v>
      </c>
      <c r="I611" s="41"/>
      <c r="J611" s="41"/>
      <c r="K611" s="40">
        <f ca="1">TODAY()-4</f>
        <v>43990</v>
      </c>
    </row>
    <row r="612" spans="1:11">
      <c r="A612" s="39" t="s">
        <v>1287</v>
      </c>
      <c r="B612" s="39" t="s">
        <v>391</v>
      </c>
      <c r="C612" s="39" t="s">
        <v>2544</v>
      </c>
      <c r="D612" s="39" t="s">
        <v>2543</v>
      </c>
      <c r="E612" s="39" t="s">
        <v>2477</v>
      </c>
      <c r="F612" s="50">
        <v>20874</v>
      </c>
      <c r="G612" s="39" t="s">
        <v>2542</v>
      </c>
      <c r="H612" s="41"/>
      <c r="I612" s="41"/>
      <c r="J612" s="41"/>
      <c r="K612" s="40"/>
    </row>
    <row r="613" spans="1:11">
      <c r="A613" s="39" t="s">
        <v>2541</v>
      </c>
      <c r="B613" s="39" t="s">
        <v>2540</v>
      </c>
      <c r="C613" s="39" t="s">
        <v>2539</v>
      </c>
      <c r="D613" s="39" t="s">
        <v>2478</v>
      </c>
      <c r="E613" s="39" t="s">
        <v>2477</v>
      </c>
      <c r="F613" s="50">
        <v>20905</v>
      </c>
      <c r="G613" s="39"/>
      <c r="H613" s="41"/>
      <c r="I613" s="41"/>
      <c r="J613" s="41"/>
      <c r="K613" s="40"/>
    </row>
    <row r="614" spans="1:11">
      <c r="A614" s="39" t="s">
        <v>2538</v>
      </c>
      <c r="B614" s="39" t="s">
        <v>1642</v>
      </c>
      <c r="C614" s="39" t="s">
        <v>2537</v>
      </c>
      <c r="D614" s="39" t="s">
        <v>2521</v>
      </c>
      <c r="E614" s="39" t="s">
        <v>2477</v>
      </c>
      <c r="F614" s="50">
        <v>21209</v>
      </c>
      <c r="G614" s="39" t="s">
        <v>2536</v>
      </c>
      <c r="H614" s="41"/>
      <c r="I614" s="41"/>
      <c r="J614" s="41"/>
      <c r="K614" s="40"/>
    </row>
    <row r="615" spans="1:11">
      <c r="A615" s="39" t="s">
        <v>2535</v>
      </c>
      <c r="B615" s="39" t="s">
        <v>367</v>
      </c>
      <c r="C615" s="39" t="s">
        <v>2534</v>
      </c>
      <c r="D615" s="39" t="s">
        <v>2036</v>
      </c>
      <c r="E615" s="39" t="s">
        <v>2477</v>
      </c>
      <c r="F615" s="50">
        <v>21102</v>
      </c>
      <c r="G615" s="39" t="s">
        <v>2533</v>
      </c>
      <c r="H615" s="41"/>
      <c r="I615" s="41"/>
      <c r="J615" s="41"/>
      <c r="K615" s="40"/>
    </row>
    <row r="616" spans="1:11">
      <c r="A616" s="39" t="s">
        <v>2532</v>
      </c>
      <c r="B616" s="39" t="s">
        <v>362</v>
      </c>
      <c r="C616" s="39" t="s">
        <v>2531</v>
      </c>
      <c r="D616" s="39" t="s">
        <v>2502</v>
      </c>
      <c r="E616" s="39" t="s">
        <v>2477</v>
      </c>
      <c r="F616" s="50">
        <v>20895</v>
      </c>
      <c r="G616" s="39" t="s">
        <v>2530</v>
      </c>
      <c r="H616" s="41"/>
      <c r="I616" s="41"/>
      <c r="J616" s="41"/>
      <c r="K616" s="40"/>
    </row>
    <row r="617" spans="1:11">
      <c r="A617" s="39" t="s">
        <v>587</v>
      </c>
      <c r="B617" s="39" t="s">
        <v>2529</v>
      </c>
      <c r="C617" s="39" t="s">
        <v>2528</v>
      </c>
      <c r="D617" s="39" t="s">
        <v>2521</v>
      </c>
      <c r="E617" s="39" t="s">
        <v>2477</v>
      </c>
      <c r="F617" s="50">
        <v>21228</v>
      </c>
      <c r="G617" s="39"/>
      <c r="H617" s="41"/>
      <c r="I617" s="41"/>
      <c r="J617" s="41"/>
      <c r="K617" s="40"/>
    </row>
    <row r="618" spans="1:11">
      <c r="A618" s="39" t="s">
        <v>289</v>
      </c>
      <c r="B618" s="39" t="s">
        <v>2527</v>
      </c>
      <c r="C618" s="39" t="s">
        <v>2526</v>
      </c>
      <c r="D618" s="39" t="s">
        <v>2525</v>
      </c>
      <c r="E618" s="39" t="s">
        <v>2477</v>
      </c>
      <c r="F618" s="50">
        <v>20878</v>
      </c>
      <c r="G618" s="39" t="s">
        <v>2524</v>
      </c>
      <c r="H618" s="41"/>
      <c r="I618" s="41"/>
      <c r="J618" s="41"/>
      <c r="K618" s="40"/>
    </row>
    <row r="619" spans="1:11">
      <c r="A619" s="39" t="s">
        <v>2523</v>
      </c>
      <c r="B619" s="39" t="s">
        <v>349</v>
      </c>
      <c r="C619" s="39" t="s">
        <v>2522</v>
      </c>
      <c r="D619" s="39" t="s">
        <v>2521</v>
      </c>
      <c r="E619" s="39" t="s">
        <v>2477</v>
      </c>
      <c r="F619" s="50">
        <v>21209</v>
      </c>
      <c r="G619" s="39" t="s">
        <v>2520</v>
      </c>
      <c r="H619" s="41"/>
      <c r="I619" s="41"/>
      <c r="J619" s="41"/>
      <c r="K619" s="40"/>
    </row>
    <row r="620" spans="1:11">
      <c r="A620" s="39" t="s">
        <v>2519</v>
      </c>
      <c r="B620" s="39" t="s">
        <v>340</v>
      </c>
      <c r="C620" s="39" t="s">
        <v>2518</v>
      </c>
      <c r="D620" s="39" t="s">
        <v>2517</v>
      </c>
      <c r="E620" s="39" t="s">
        <v>2477</v>
      </c>
      <c r="F620" s="50">
        <v>20872</v>
      </c>
      <c r="G620" s="39" t="s">
        <v>2516</v>
      </c>
      <c r="H620" s="41"/>
      <c r="I620" s="41"/>
      <c r="J620" s="41"/>
      <c r="K620" s="40"/>
    </row>
    <row r="621" spans="1:11">
      <c r="A621" s="39" t="s">
        <v>1511</v>
      </c>
      <c r="B621" s="39" t="s">
        <v>335</v>
      </c>
      <c r="C621" s="39" t="s">
        <v>2515</v>
      </c>
      <c r="D621" s="39" t="s">
        <v>2126</v>
      </c>
      <c r="E621" s="39" t="s">
        <v>2477</v>
      </c>
      <c r="F621" s="50">
        <v>21654</v>
      </c>
      <c r="G621" s="39" t="s">
        <v>2514</v>
      </c>
      <c r="H621" s="41"/>
      <c r="I621" s="41"/>
      <c r="J621" s="41"/>
      <c r="K621" s="40"/>
    </row>
    <row r="622" spans="1:11">
      <c r="A622" s="39" t="s">
        <v>309</v>
      </c>
      <c r="B622" s="39" t="s">
        <v>2513</v>
      </c>
      <c r="C622" s="39" t="s">
        <v>2512</v>
      </c>
      <c r="D622" s="39" t="s">
        <v>1439</v>
      </c>
      <c r="E622" s="39" t="s">
        <v>2477</v>
      </c>
      <c r="F622" s="50">
        <v>20737</v>
      </c>
      <c r="G622" s="39" t="s">
        <v>2511</v>
      </c>
      <c r="H622" s="41"/>
      <c r="I622" s="41"/>
      <c r="J622" s="41"/>
      <c r="K622" s="40"/>
    </row>
    <row r="623" spans="1:11">
      <c r="A623" s="39" t="s">
        <v>372</v>
      </c>
      <c r="B623" s="39" t="s">
        <v>176</v>
      </c>
      <c r="C623" s="39" t="s">
        <v>2510</v>
      </c>
      <c r="D623" s="39" t="s">
        <v>2492</v>
      </c>
      <c r="E623" s="39" t="s">
        <v>2477</v>
      </c>
      <c r="F623" s="50">
        <v>20850</v>
      </c>
      <c r="G623" s="39" t="s">
        <v>2509</v>
      </c>
      <c r="H623" s="41"/>
      <c r="I623" s="41"/>
      <c r="J623" s="41"/>
      <c r="K623" s="40"/>
    </row>
    <row r="624" spans="1:11">
      <c r="A624" s="39" t="s">
        <v>450</v>
      </c>
      <c r="B624" s="39" t="s">
        <v>303</v>
      </c>
      <c r="C624" s="39" t="s">
        <v>2508</v>
      </c>
      <c r="D624" s="39" t="s">
        <v>2478</v>
      </c>
      <c r="E624" s="39" t="s">
        <v>2477</v>
      </c>
      <c r="F624" s="50">
        <v>20904</v>
      </c>
      <c r="G624" s="39" t="s">
        <v>2507</v>
      </c>
      <c r="H624" s="41"/>
      <c r="I624" s="41"/>
      <c r="J624" s="41"/>
      <c r="K624" s="40"/>
    </row>
    <row r="625" spans="1:11">
      <c r="A625" s="39" t="s">
        <v>116</v>
      </c>
      <c r="B625" s="39" t="s">
        <v>2506</v>
      </c>
      <c r="C625" s="39" t="s">
        <v>2505</v>
      </c>
      <c r="D625" s="39" t="s">
        <v>2482</v>
      </c>
      <c r="E625" s="39" t="s">
        <v>2477</v>
      </c>
      <c r="F625" s="50">
        <v>20817</v>
      </c>
      <c r="G625" s="39"/>
      <c r="H625" s="41"/>
      <c r="I625" s="41"/>
      <c r="J625" s="41"/>
      <c r="K625" s="40"/>
    </row>
    <row r="626" spans="1:11">
      <c r="A626" s="39" t="s">
        <v>155</v>
      </c>
      <c r="B626" s="39" t="s">
        <v>2504</v>
      </c>
      <c r="C626" s="39" t="s">
        <v>2503</v>
      </c>
      <c r="D626" s="39" t="s">
        <v>2502</v>
      </c>
      <c r="E626" s="39" t="s">
        <v>2477</v>
      </c>
      <c r="F626" s="50">
        <v>20895</v>
      </c>
      <c r="G626" s="39" t="s">
        <v>2501</v>
      </c>
      <c r="H626" s="41"/>
      <c r="I626" s="41"/>
      <c r="J626" s="41"/>
      <c r="K626" s="40"/>
    </row>
    <row r="627" spans="1:11">
      <c r="A627" s="39" t="s">
        <v>545</v>
      </c>
      <c r="B627" s="39" t="s">
        <v>1414</v>
      </c>
      <c r="C627" s="39" t="s">
        <v>2500</v>
      </c>
      <c r="D627" s="39" t="s">
        <v>1824</v>
      </c>
      <c r="E627" s="39" t="s">
        <v>2477</v>
      </c>
      <c r="F627" s="50">
        <v>21037</v>
      </c>
      <c r="G627" s="39" t="s">
        <v>2499</v>
      </c>
      <c r="H627" s="41"/>
      <c r="I627" s="41"/>
      <c r="J627" s="41"/>
      <c r="K627" s="40"/>
    </row>
    <row r="628" spans="1:11">
      <c r="A628" s="39" t="s">
        <v>363</v>
      </c>
      <c r="B628" s="39" t="s">
        <v>2498</v>
      </c>
      <c r="C628" s="39" t="s">
        <v>2497</v>
      </c>
      <c r="D628" s="39" t="s">
        <v>2496</v>
      </c>
      <c r="E628" s="39" t="s">
        <v>2477</v>
      </c>
      <c r="F628" s="50">
        <v>21012</v>
      </c>
      <c r="G628" s="39" t="s">
        <v>2495</v>
      </c>
      <c r="H628" s="41"/>
      <c r="I628" s="41"/>
      <c r="J628" s="41"/>
      <c r="K628" s="40"/>
    </row>
    <row r="629" spans="1:11">
      <c r="A629" s="39" t="s">
        <v>201</v>
      </c>
      <c r="B629" s="39" t="s">
        <v>2494</v>
      </c>
      <c r="C629" s="39" t="s">
        <v>2493</v>
      </c>
      <c r="D629" s="39" t="s">
        <v>2492</v>
      </c>
      <c r="E629" s="39" t="s">
        <v>2477</v>
      </c>
      <c r="F629" s="50">
        <v>20850</v>
      </c>
      <c r="G629" s="39" t="s">
        <v>2491</v>
      </c>
      <c r="H629" s="41"/>
      <c r="I629" s="41"/>
      <c r="J629" s="41"/>
      <c r="K629" s="40"/>
    </row>
    <row r="630" spans="1:11">
      <c r="A630" s="39" t="s">
        <v>182</v>
      </c>
      <c r="B630" s="39" t="s">
        <v>2490</v>
      </c>
      <c r="C630" s="39" t="s">
        <v>2489</v>
      </c>
      <c r="D630" s="39" t="s">
        <v>2482</v>
      </c>
      <c r="E630" s="39" t="s">
        <v>2477</v>
      </c>
      <c r="F630" s="50">
        <v>20814</v>
      </c>
      <c r="G630" s="39" t="s">
        <v>2488</v>
      </c>
      <c r="H630" s="41"/>
      <c r="I630" s="41"/>
      <c r="J630" s="41"/>
      <c r="K630" s="40"/>
    </row>
    <row r="631" spans="1:11">
      <c r="A631" s="39" t="s">
        <v>688</v>
      </c>
      <c r="B631" s="39" t="s">
        <v>268</v>
      </c>
      <c r="C631" s="39" t="s">
        <v>2487</v>
      </c>
      <c r="D631" s="39" t="s">
        <v>2486</v>
      </c>
      <c r="E631" s="39" t="s">
        <v>2477</v>
      </c>
      <c r="F631" s="50">
        <v>21032</v>
      </c>
      <c r="G631" s="39" t="s">
        <v>2485</v>
      </c>
      <c r="H631" s="41"/>
      <c r="I631" s="41"/>
      <c r="J631" s="41"/>
      <c r="K631" s="40"/>
    </row>
    <row r="632" spans="1:11">
      <c r="A632" s="39" t="s">
        <v>2484</v>
      </c>
      <c r="B632" s="39" t="s">
        <v>263</v>
      </c>
      <c r="C632" s="39" t="s">
        <v>2483</v>
      </c>
      <c r="D632" s="39" t="s">
        <v>2482</v>
      </c>
      <c r="E632" s="39" t="s">
        <v>2477</v>
      </c>
      <c r="F632" s="50">
        <v>20817</v>
      </c>
      <c r="G632" s="39" t="s">
        <v>2481</v>
      </c>
      <c r="H632" s="41"/>
      <c r="I632" s="41"/>
      <c r="J632" s="41"/>
      <c r="K632" s="40"/>
    </row>
    <row r="633" spans="1:11">
      <c r="A633" s="39" t="s">
        <v>2480</v>
      </c>
      <c r="B633" s="39" t="s">
        <v>253</v>
      </c>
      <c r="C633" s="39" t="s">
        <v>2479</v>
      </c>
      <c r="D633" s="39" t="s">
        <v>2478</v>
      </c>
      <c r="E633" s="39" t="s">
        <v>2477</v>
      </c>
      <c r="F633" s="50">
        <v>20904</v>
      </c>
      <c r="G633" s="39" t="s">
        <v>2476</v>
      </c>
      <c r="H633" s="41"/>
      <c r="I633" s="41"/>
      <c r="J633" s="41"/>
      <c r="K633" s="40"/>
    </row>
    <row r="634" spans="1:11">
      <c r="A634" s="39" t="s">
        <v>1199</v>
      </c>
      <c r="B634" s="39" t="s">
        <v>2475</v>
      </c>
      <c r="C634" s="39" t="s">
        <v>2474</v>
      </c>
      <c r="D634" s="39" t="s">
        <v>2473</v>
      </c>
      <c r="E634" s="39" t="s">
        <v>2307</v>
      </c>
      <c r="F634" s="50">
        <v>3908</v>
      </c>
      <c r="G634" s="39" t="s">
        <v>2472</v>
      </c>
      <c r="H634" s="41">
        <v>1100</v>
      </c>
      <c r="I634" s="41"/>
      <c r="J634" s="41"/>
      <c r="K634" s="40">
        <f ca="1">TODAY()-43</f>
        <v>43951</v>
      </c>
    </row>
    <row r="635" spans="1:11">
      <c r="A635" s="39" t="s">
        <v>858</v>
      </c>
      <c r="B635" s="39" t="s">
        <v>1667</v>
      </c>
      <c r="C635" s="39" t="s">
        <v>2471</v>
      </c>
      <c r="D635" s="39" t="s">
        <v>2308</v>
      </c>
      <c r="E635" s="39" t="s">
        <v>2307</v>
      </c>
      <c r="F635" s="50">
        <v>4073</v>
      </c>
      <c r="G635" s="39" t="s">
        <v>2470</v>
      </c>
      <c r="H635" s="41">
        <v>1100</v>
      </c>
      <c r="I635" s="41"/>
      <c r="J635" s="41"/>
      <c r="K635" s="40">
        <f ca="1">TODAY()-24</f>
        <v>43970</v>
      </c>
    </row>
    <row r="636" spans="1:11">
      <c r="A636" s="39" t="s">
        <v>1992</v>
      </c>
      <c r="B636" s="39" t="s">
        <v>1680</v>
      </c>
      <c r="C636" s="39" t="s">
        <v>2469</v>
      </c>
      <c r="D636" s="39" t="s">
        <v>2311</v>
      </c>
      <c r="E636" s="39" t="s">
        <v>2307</v>
      </c>
      <c r="F636" s="50">
        <v>4105</v>
      </c>
      <c r="G636" s="39" t="s">
        <v>2468</v>
      </c>
      <c r="H636" s="41"/>
      <c r="I636" s="41"/>
      <c r="J636" s="41"/>
      <c r="K636" s="40"/>
    </row>
    <row r="637" spans="1:11">
      <c r="A637" s="39" t="s">
        <v>116</v>
      </c>
      <c r="B637" s="39" t="s">
        <v>2467</v>
      </c>
      <c r="C637" s="39" t="s">
        <v>2466</v>
      </c>
      <c r="D637" s="39" t="s">
        <v>2465</v>
      </c>
      <c r="E637" s="39" t="s">
        <v>2307</v>
      </c>
      <c r="F637" s="50">
        <v>4092</v>
      </c>
      <c r="G637" s="39" t="s">
        <v>2464</v>
      </c>
      <c r="H637" s="41"/>
      <c r="I637" s="41"/>
      <c r="J637" s="41"/>
      <c r="K637" s="40"/>
    </row>
    <row r="638" spans="1:11">
      <c r="A638" s="39" t="s">
        <v>2463</v>
      </c>
      <c r="B638" s="39" t="s">
        <v>242</v>
      </c>
      <c r="C638" s="39" t="s">
        <v>2462</v>
      </c>
      <c r="D638" s="39" t="s">
        <v>2461</v>
      </c>
      <c r="E638" s="39" t="s">
        <v>2307</v>
      </c>
      <c r="F638" s="50">
        <v>4952</v>
      </c>
      <c r="G638" s="39" t="s">
        <v>2460</v>
      </c>
      <c r="H638" s="41"/>
      <c r="I638" s="41"/>
      <c r="J638" s="41"/>
      <c r="K638" s="40"/>
    </row>
    <row r="639" spans="1:11">
      <c r="A639" s="39" t="s">
        <v>642</v>
      </c>
      <c r="B639" s="39" t="s">
        <v>1631</v>
      </c>
      <c r="C639" s="39" t="s">
        <v>2459</v>
      </c>
      <c r="D639" s="39" t="s">
        <v>2458</v>
      </c>
      <c r="E639" s="39" t="s">
        <v>2307</v>
      </c>
      <c r="F639" s="50">
        <v>4553</v>
      </c>
      <c r="G639" s="39" t="s">
        <v>2457</v>
      </c>
      <c r="H639" s="41"/>
      <c r="I639" s="41"/>
      <c r="J639" s="41"/>
      <c r="K639" s="40"/>
    </row>
    <row r="640" spans="1:11">
      <c r="A640" s="39" t="s">
        <v>989</v>
      </c>
      <c r="B640" s="39" t="s">
        <v>225</v>
      </c>
      <c r="C640" s="39" t="s">
        <v>2456</v>
      </c>
      <c r="D640" s="39" t="s">
        <v>2311</v>
      </c>
      <c r="E640" s="39" t="s">
        <v>2307</v>
      </c>
      <c r="F640" s="50">
        <v>4105</v>
      </c>
      <c r="G640" s="39" t="s">
        <v>2455</v>
      </c>
      <c r="H640" s="41"/>
      <c r="I640" s="41"/>
      <c r="J640" s="41"/>
      <c r="K640" s="40"/>
    </row>
    <row r="641" spans="1:11">
      <c r="A641" s="39" t="s">
        <v>2167</v>
      </c>
      <c r="B641" s="39" t="s">
        <v>215</v>
      </c>
      <c r="C641" s="39" t="s">
        <v>2454</v>
      </c>
      <c r="D641" s="39" t="s">
        <v>2367</v>
      </c>
      <c r="E641" s="39" t="s">
        <v>2307</v>
      </c>
      <c r="F641" s="50">
        <v>4043</v>
      </c>
      <c r="G641" s="39" t="s">
        <v>2453</v>
      </c>
      <c r="H641" s="41"/>
      <c r="I641" s="41"/>
      <c r="J641" s="41"/>
      <c r="K641" s="40"/>
    </row>
    <row r="642" spans="1:11">
      <c r="A642" s="39" t="s">
        <v>2452</v>
      </c>
      <c r="B642" s="39" t="s">
        <v>2451</v>
      </c>
      <c r="C642" s="39" t="s">
        <v>2450</v>
      </c>
      <c r="D642" s="39" t="s">
        <v>2033</v>
      </c>
      <c r="E642" s="39" t="s">
        <v>2307</v>
      </c>
      <c r="F642" s="50">
        <v>4042</v>
      </c>
      <c r="G642" s="39" t="s">
        <v>2449</v>
      </c>
      <c r="H642" s="41"/>
      <c r="I642" s="41"/>
      <c r="J642" s="41"/>
      <c r="K642" s="40"/>
    </row>
    <row r="643" spans="1:11">
      <c r="A643" s="39" t="s">
        <v>1321</v>
      </c>
      <c r="B643" s="39" t="s">
        <v>2448</v>
      </c>
      <c r="C643" s="39" t="s">
        <v>2447</v>
      </c>
      <c r="D643" s="39" t="s">
        <v>2446</v>
      </c>
      <c r="E643" s="39" t="s">
        <v>2307</v>
      </c>
      <c r="F643" s="50">
        <v>4253</v>
      </c>
      <c r="G643" s="39" t="s">
        <v>2445</v>
      </c>
      <c r="H643" s="41"/>
      <c r="I643" s="41"/>
      <c r="J643" s="41"/>
      <c r="K643" s="40"/>
    </row>
    <row r="644" spans="1:11">
      <c r="A644" s="39" t="s">
        <v>64</v>
      </c>
      <c r="B644" s="39" t="s">
        <v>2444</v>
      </c>
      <c r="C644" s="39" t="s">
        <v>2443</v>
      </c>
      <c r="D644" s="39" t="s">
        <v>1314</v>
      </c>
      <c r="E644" s="39" t="s">
        <v>2307</v>
      </c>
      <c r="F644" s="50">
        <v>4240</v>
      </c>
      <c r="G644" s="39" t="s">
        <v>2442</v>
      </c>
      <c r="H644" s="41"/>
      <c r="I644" s="41"/>
      <c r="J644" s="41"/>
      <c r="K644" s="40"/>
    </row>
    <row r="645" spans="1:11">
      <c r="A645" s="39" t="s">
        <v>48</v>
      </c>
      <c r="B645" s="39" t="s">
        <v>2441</v>
      </c>
      <c r="C645" s="39" t="s">
        <v>2440</v>
      </c>
      <c r="D645" s="39" t="s">
        <v>1055</v>
      </c>
      <c r="E645" s="39" t="s">
        <v>2307</v>
      </c>
      <c r="F645" s="50">
        <v>4102</v>
      </c>
      <c r="G645" s="39" t="s">
        <v>2439</v>
      </c>
      <c r="H645" s="41"/>
      <c r="I645" s="41"/>
      <c r="J645" s="41"/>
      <c r="K645" s="40"/>
    </row>
    <row r="646" spans="1:11">
      <c r="A646" s="39" t="s">
        <v>1390</v>
      </c>
      <c r="B646" s="39" t="s">
        <v>2438</v>
      </c>
      <c r="C646" s="39" t="s">
        <v>2437</v>
      </c>
      <c r="D646" s="39" t="s">
        <v>2436</v>
      </c>
      <c r="E646" s="39" t="s">
        <v>2307</v>
      </c>
      <c r="F646" s="50">
        <v>4281</v>
      </c>
      <c r="G646" s="39" t="s">
        <v>2435</v>
      </c>
      <c r="H646" s="41"/>
      <c r="I646" s="41"/>
      <c r="J646" s="41"/>
      <c r="K646" s="40"/>
    </row>
    <row r="647" spans="1:11">
      <c r="A647" s="39" t="s">
        <v>2434</v>
      </c>
      <c r="B647" s="39" t="s">
        <v>2433</v>
      </c>
      <c r="C647" s="39" t="s">
        <v>2432</v>
      </c>
      <c r="D647" s="39" t="s">
        <v>2431</v>
      </c>
      <c r="E647" s="39" t="s">
        <v>2307</v>
      </c>
      <c r="F647" s="50">
        <v>4032</v>
      </c>
      <c r="G647" s="39" t="s">
        <v>2430</v>
      </c>
      <c r="H647" s="41"/>
      <c r="I647" s="41"/>
      <c r="J647" s="41"/>
      <c r="K647" s="40"/>
    </row>
    <row r="648" spans="1:11">
      <c r="A648" s="39" t="s">
        <v>2429</v>
      </c>
      <c r="B648" s="39" t="s">
        <v>204</v>
      </c>
      <c r="C648" s="39" t="s">
        <v>2428</v>
      </c>
      <c r="D648" s="39" t="s">
        <v>2427</v>
      </c>
      <c r="E648" s="39" t="s">
        <v>2307</v>
      </c>
      <c r="F648" s="50">
        <v>4021</v>
      </c>
      <c r="G648" s="39" t="s">
        <v>2426</v>
      </c>
      <c r="H648" s="41"/>
      <c r="I648" s="41"/>
      <c r="J648" s="41"/>
      <c r="K648" s="40"/>
    </row>
    <row r="649" spans="1:11">
      <c r="A649" s="39" t="s">
        <v>989</v>
      </c>
      <c r="B649" s="39" t="s">
        <v>1520</v>
      </c>
      <c r="C649" s="39" t="s">
        <v>2425</v>
      </c>
      <c r="D649" s="39" t="s">
        <v>2289</v>
      </c>
      <c r="E649" s="39" t="s">
        <v>2307</v>
      </c>
      <c r="F649" s="50">
        <v>48103</v>
      </c>
      <c r="G649" s="39" t="s">
        <v>2424</v>
      </c>
      <c r="H649" s="41"/>
      <c r="I649" s="41"/>
      <c r="J649" s="41"/>
      <c r="K649" s="40"/>
    </row>
    <row r="650" spans="1:11">
      <c r="A650" s="39" t="s">
        <v>83</v>
      </c>
      <c r="B650" s="39" t="s">
        <v>2423</v>
      </c>
      <c r="C650" s="39" t="s">
        <v>2422</v>
      </c>
      <c r="D650" s="39" t="s">
        <v>2421</v>
      </c>
      <c r="E650" s="39" t="s">
        <v>2307</v>
      </c>
      <c r="F650" s="50">
        <v>4849</v>
      </c>
      <c r="G650" s="39" t="s">
        <v>2420</v>
      </c>
      <c r="H650" s="41"/>
      <c r="I650" s="41"/>
      <c r="J650" s="41"/>
      <c r="K650" s="40"/>
    </row>
    <row r="651" spans="1:11">
      <c r="A651" s="39" t="s">
        <v>372</v>
      </c>
      <c r="B651" s="39" t="s">
        <v>195</v>
      </c>
      <c r="C651" s="39" t="s">
        <v>2419</v>
      </c>
      <c r="D651" s="39" t="s">
        <v>2418</v>
      </c>
      <c r="E651" s="39" t="s">
        <v>2307</v>
      </c>
      <c r="F651" s="50">
        <v>4426</v>
      </c>
      <c r="G651" s="39" t="s">
        <v>2417</v>
      </c>
      <c r="H651" s="41"/>
      <c r="I651" s="41"/>
      <c r="J651" s="41"/>
      <c r="K651" s="40"/>
    </row>
    <row r="652" spans="1:11">
      <c r="A652" s="39" t="s">
        <v>642</v>
      </c>
      <c r="B652" s="39" t="s">
        <v>190</v>
      </c>
      <c r="C652" s="39" t="s">
        <v>2416</v>
      </c>
      <c r="D652" s="39" t="s">
        <v>2415</v>
      </c>
      <c r="E652" s="39" t="s">
        <v>2307</v>
      </c>
      <c r="F652" s="50">
        <v>4428</v>
      </c>
      <c r="G652" s="39" t="s">
        <v>2414</v>
      </c>
      <c r="H652" s="41"/>
      <c r="I652" s="41"/>
      <c r="J652" s="41"/>
      <c r="K652" s="40"/>
    </row>
    <row r="653" spans="1:11">
      <c r="A653" s="39" t="s">
        <v>2413</v>
      </c>
      <c r="B653" s="39" t="s">
        <v>186</v>
      </c>
      <c r="C653" s="39" t="s">
        <v>2412</v>
      </c>
      <c r="D653" s="39" t="s">
        <v>2411</v>
      </c>
      <c r="E653" s="39" t="s">
        <v>2307</v>
      </c>
      <c r="F653" s="50">
        <v>4543</v>
      </c>
      <c r="G653" s="39" t="s">
        <v>2410</v>
      </c>
      <c r="H653" s="41"/>
      <c r="I653" s="41"/>
      <c r="J653" s="41"/>
      <c r="K653" s="40"/>
    </row>
    <row r="654" spans="1:11">
      <c r="A654" s="39" t="s">
        <v>239</v>
      </c>
      <c r="B654" s="39" t="s">
        <v>247</v>
      </c>
      <c r="C654" s="39" t="s">
        <v>2409</v>
      </c>
      <c r="D654" s="39" t="s">
        <v>2334</v>
      </c>
      <c r="E654" s="39" t="s">
        <v>2307</v>
      </c>
      <c r="F654" s="50">
        <v>4107</v>
      </c>
      <c r="G654" s="39" t="s">
        <v>2408</v>
      </c>
      <c r="H654" s="41"/>
      <c r="I654" s="41"/>
      <c r="J654" s="41"/>
      <c r="K654" s="40"/>
    </row>
    <row r="655" spans="1:11">
      <c r="A655" s="39" t="s">
        <v>2407</v>
      </c>
      <c r="B655" s="39" t="s">
        <v>160</v>
      </c>
      <c r="C655" s="39" t="s">
        <v>2406</v>
      </c>
      <c r="D655" s="39" t="s">
        <v>2363</v>
      </c>
      <c r="E655" s="39" t="s">
        <v>2307</v>
      </c>
      <c r="F655" s="50">
        <v>4401</v>
      </c>
      <c r="G655" s="39" t="s">
        <v>2405</v>
      </c>
      <c r="H655" s="41"/>
      <c r="I655" s="41"/>
      <c r="J655" s="41"/>
      <c r="K655" s="40"/>
    </row>
    <row r="656" spans="1:11">
      <c r="A656" s="39" t="s">
        <v>74</v>
      </c>
      <c r="B656" s="39" t="s">
        <v>2404</v>
      </c>
      <c r="C656" s="39" t="s">
        <v>2403</v>
      </c>
      <c r="D656" s="39" t="s">
        <v>2402</v>
      </c>
      <c r="E656" s="39" t="s">
        <v>2307</v>
      </c>
      <c r="F656" s="50">
        <v>4050</v>
      </c>
      <c r="G656" s="39" t="s">
        <v>2401</v>
      </c>
      <c r="H656" s="41"/>
      <c r="I656" s="41"/>
      <c r="J656" s="41"/>
      <c r="K656" s="40"/>
    </row>
    <row r="657" spans="1:11">
      <c r="A657" s="39" t="s">
        <v>829</v>
      </c>
      <c r="B657" s="39" t="s">
        <v>1455</v>
      </c>
      <c r="C657" s="39" t="s">
        <v>2400</v>
      </c>
      <c r="D657" s="39" t="s">
        <v>2399</v>
      </c>
      <c r="E657" s="39" t="s">
        <v>2307</v>
      </c>
      <c r="F657" s="50">
        <v>4097</v>
      </c>
      <c r="G657" s="39" t="s">
        <v>2398</v>
      </c>
      <c r="H657" s="41"/>
      <c r="I657" s="41"/>
      <c r="J657" s="41"/>
      <c r="K657" s="40"/>
    </row>
    <row r="658" spans="1:11">
      <c r="A658" s="39" t="s">
        <v>59</v>
      </c>
      <c r="B658" s="39" t="s">
        <v>2397</v>
      </c>
      <c r="C658" s="39" t="s">
        <v>2396</v>
      </c>
      <c r="D658" s="39" t="s">
        <v>2395</v>
      </c>
      <c r="E658" s="39" t="s">
        <v>2307</v>
      </c>
      <c r="F658" s="50">
        <v>4660</v>
      </c>
      <c r="G658" s="39" t="s">
        <v>2394</v>
      </c>
      <c r="H658" s="41"/>
      <c r="I658" s="41"/>
      <c r="J658" s="41"/>
      <c r="K658" s="40"/>
    </row>
    <row r="659" spans="1:11">
      <c r="A659" s="39" t="s">
        <v>48</v>
      </c>
      <c r="B659" s="39" t="s">
        <v>2393</v>
      </c>
      <c r="C659" s="39" t="s">
        <v>2392</v>
      </c>
      <c r="D659" s="39" t="s">
        <v>2334</v>
      </c>
      <c r="E659" s="39" t="s">
        <v>2307</v>
      </c>
      <c r="F659" s="50">
        <v>4107</v>
      </c>
      <c r="G659" s="39" t="s">
        <v>2391</v>
      </c>
      <c r="H659" s="41"/>
      <c r="I659" s="41"/>
      <c r="J659" s="41"/>
      <c r="K659" s="40"/>
    </row>
    <row r="660" spans="1:11">
      <c r="A660" s="39" t="s">
        <v>1134</v>
      </c>
      <c r="B660" s="39" t="s">
        <v>1423</v>
      </c>
      <c r="C660" s="39" t="s">
        <v>2390</v>
      </c>
      <c r="D660" s="39" t="s">
        <v>2389</v>
      </c>
      <c r="E660" s="39" t="s">
        <v>2307</v>
      </c>
      <c r="F660" s="50">
        <v>4605</v>
      </c>
      <c r="G660" s="39" t="s">
        <v>2388</v>
      </c>
      <c r="H660" s="41"/>
      <c r="I660" s="41"/>
      <c r="J660" s="41"/>
      <c r="K660" s="40"/>
    </row>
    <row r="661" spans="1:11">
      <c r="A661" s="39" t="s">
        <v>2387</v>
      </c>
      <c r="B661" s="39" t="s">
        <v>2386</v>
      </c>
      <c r="C661" s="39" t="s">
        <v>2385</v>
      </c>
      <c r="D661" s="39" t="s">
        <v>2384</v>
      </c>
      <c r="E661" s="39" t="s">
        <v>2307</v>
      </c>
      <c r="F661" s="50">
        <v>4538</v>
      </c>
      <c r="G661" s="39" t="s">
        <v>2383</v>
      </c>
      <c r="H661" s="41"/>
      <c r="I661" s="41"/>
      <c r="J661" s="41"/>
      <c r="K661" s="40"/>
    </row>
    <row r="662" spans="1:11">
      <c r="A662" s="39" t="s">
        <v>79</v>
      </c>
      <c r="B662" s="39" t="s">
        <v>2382</v>
      </c>
      <c r="C662" s="39" t="s">
        <v>2381</v>
      </c>
      <c r="D662" s="39" t="s">
        <v>1314</v>
      </c>
      <c r="E662" s="39" t="s">
        <v>2307</v>
      </c>
      <c r="F662" s="50">
        <v>4240</v>
      </c>
      <c r="G662" s="39" t="s">
        <v>2380</v>
      </c>
      <c r="H662" s="41"/>
      <c r="I662" s="41"/>
      <c r="J662" s="41"/>
      <c r="K662" s="40"/>
    </row>
    <row r="663" spans="1:11">
      <c r="A663" s="39" t="s">
        <v>160</v>
      </c>
      <c r="B663" s="39" t="s">
        <v>2379</v>
      </c>
      <c r="C663" s="39" t="s">
        <v>2378</v>
      </c>
      <c r="D663" s="39" t="s">
        <v>2377</v>
      </c>
      <c r="E663" s="39" t="s">
        <v>2307</v>
      </c>
      <c r="F663" s="50">
        <v>4083</v>
      </c>
      <c r="G663" s="39" t="s">
        <v>2376</v>
      </c>
      <c r="H663" s="41"/>
      <c r="I663" s="41"/>
      <c r="J663" s="41"/>
      <c r="K663" s="40"/>
    </row>
    <row r="664" spans="1:11">
      <c r="A664" s="39" t="s">
        <v>2222</v>
      </c>
      <c r="B664" s="39" t="s">
        <v>134</v>
      </c>
      <c r="C664" s="39" t="s">
        <v>2375</v>
      </c>
      <c r="D664" s="39" t="s">
        <v>2374</v>
      </c>
      <c r="E664" s="39" t="s">
        <v>2307</v>
      </c>
      <c r="F664" s="50">
        <v>4852</v>
      </c>
      <c r="G664" s="39" t="s">
        <v>2373</v>
      </c>
      <c r="H664" s="41"/>
      <c r="I664" s="41"/>
      <c r="J664" s="41"/>
      <c r="K664" s="40"/>
    </row>
    <row r="665" spans="1:11">
      <c r="A665" s="39" t="s">
        <v>168</v>
      </c>
      <c r="B665" s="39" t="s">
        <v>2372</v>
      </c>
      <c r="C665" s="39" t="s">
        <v>2371</v>
      </c>
      <c r="D665" s="39" t="s">
        <v>2311</v>
      </c>
      <c r="E665" s="39" t="s">
        <v>2307</v>
      </c>
      <c r="F665" s="50">
        <v>4105</v>
      </c>
      <c r="G665" s="39" t="s">
        <v>2370</v>
      </c>
      <c r="H665" s="41"/>
      <c r="I665" s="41"/>
      <c r="J665" s="41"/>
      <c r="K665" s="40"/>
    </row>
    <row r="666" spans="1:11">
      <c r="A666" s="39" t="s">
        <v>155</v>
      </c>
      <c r="B666" s="39" t="s">
        <v>2369</v>
      </c>
      <c r="C666" s="39" t="s">
        <v>2368</v>
      </c>
      <c r="D666" s="39" t="s">
        <v>2367</v>
      </c>
      <c r="E666" s="39" t="s">
        <v>2307</v>
      </c>
      <c r="F666" s="50">
        <v>4043</v>
      </c>
      <c r="G666" s="39" t="s">
        <v>2366</v>
      </c>
      <c r="H666" s="41"/>
      <c r="I666" s="41"/>
      <c r="J666" s="41"/>
      <c r="K666" s="40"/>
    </row>
    <row r="667" spans="1:11">
      <c r="A667" s="39" t="s">
        <v>2365</v>
      </c>
      <c r="B667" s="39" t="s">
        <v>1399</v>
      </c>
      <c r="C667" s="39" t="s">
        <v>2364</v>
      </c>
      <c r="D667" s="39" t="s">
        <v>2363</v>
      </c>
      <c r="E667" s="39" t="s">
        <v>2307</v>
      </c>
      <c r="F667" s="50">
        <v>4401</v>
      </c>
      <c r="G667" s="39" t="s">
        <v>2362</v>
      </c>
      <c r="H667" s="41"/>
      <c r="I667" s="41"/>
      <c r="J667" s="41"/>
      <c r="K667" s="40"/>
    </row>
    <row r="668" spans="1:11">
      <c r="A668" s="39" t="s">
        <v>53</v>
      </c>
      <c r="B668" s="39" t="s">
        <v>1169</v>
      </c>
      <c r="C668" s="39" t="s">
        <v>2361</v>
      </c>
      <c r="D668" s="39" t="s">
        <v>2360</v>
      </c>
      <c r="E668" s="39" t="s">
        <v>2307</v>
      </c>
      <c r="F668" s="50">
        <v>3906</v>
      </c>
      <c r="G668" s="39" t="s">
        <v>2359</v>
      </c>
      <c r="H668" s="41"/>
      <c r="I668" s="41"/>
      <c r="J668" s="41"/>
      <c r="K668" s="40"/>
    </row>
    <row r="669" spans="1:11">
      <c r="A669" s="39" t="s">
        <v>1827</v>
      </c>
      <c r="B669" s="39" t="s">
        <v>125</v>
      </c>
      <c r="C669" s="39" t="s">
        <v>2358</v>
      </c>
      <c r="D669" s="39" t="s">
        <v>2357</v>
      </c>
      <c r="E669" s="39" t="s">
        <v>2307</v>
      </c>
      <c r="F669" s="50">
        <v>4011</v>
      </c>
      <c r="G669" s="39" t="s">
        <v>2356</v>
      </c>
      <c r="H669" s="41"/>
      <c r="I669" s="41"/>
      <c r="J669" s="41"/>
      <c r="K669" s="40"/>
    </row>
    <row r="670" spans="1:11">
      <c r="A670" s="39" t="s">
        <v>1291</v>
      </c>
      <c r="B670" s="39" t="s">
        <v>2355</v>
      </c>
      <c r="C670" s="39" t="s">
        <v>2354</v>
      </c>
      <c r="D670" s="39" t="s">
        <v>2353</v>
      </c>
      <c r="E670" s="39" t="s">
        <v>2307</v>
      </c>
      <c r="F670" s="50">
        <v>4096</v>
      </c>
      <c r="G670" s="39" t="s">
        <v>2352</v>
      </c>
      <c r="H670" s="41"/>
      <c r="I670" s="41"/>
      <c r="J670" s="41"/>
      <c r="K670" s="40"/>
    </row>
    <row r="671" spans="1:11">
      <c r="A671" s="39" t="s">
        <v>1062</v>
      </c>
      <c r="B671" s="39" t="s">
        <v>1356</v>
      </c>
      <c r="C671" s="39" t="s">
        <v>2351</v>
      </c>
      <c r="D671" s="39" t="s">
        <v>2350</v>
      </c>
      <c r="E671" s="39" t="s">
        <v>2307</v>
      </c>
      <c r="F671" s="50">
        <v>4355</v>
      </c>
      <c r="G671" s="39" t="s">
        <v>2349</v>
      </c>
      <c r="H671" s="41"/>
      <c r="I671" s="41"/>
      <c r="J671" s="41"/>
      <c r="K671" s="40"/>
    </row>
    <row r="672" spans="1:11">
      <c r="A672" s="39" t="s">
        <v>450</v>
      </c>
      <c r="B672" s="39" t="s">
        <v>1352</v>
      </c>
      <c r="C672" s="39" t="s">
        <v>2348</v>
      </c>
      <c r="D672" s="39" t="s">
        <v>2347</v>
      </c>
      <c r="E672" s="39" t="s">
        <v>2307</v>
      </c>
      <c r="F672" s="50">
        <v>4856</v>
      </c>
      <c r="G672" s="39" t="s">
        <v>2346</v>
      </c>
      <c r="H672" s="41"/>
      <c r="I672" s="41"/>
      <c r="J672" s="41"/>
      <c r="K672" s="40"/>
    </row>
    <row r="673" spans="1:11">
      <c r="A673" s="39" t="s">
        <v>1870</v>
      </c>
      <c r="B673" s="39" t="s">
        <v>106</v>
      </c>
      <c r="C673" s="39" t="s">
        <v>2345</v>
      </c>
      <c r="D673" s="39" t="s">
        <v>2126</v>
      </c>
      <c r="E673" s="39" t="s">
        <v>2307</v>
      </c>
      <c r="F673" s="50">
        <v>4270</v>
      </c>
      <c r="G673" s="39" t="s">
        <v>2344</v>
      </c>
      <c r="H673" s="41"/>
      <c r="I673" s="41"/>
      <c r="J673" s="41"/>
      <c r="K673" s="40"/>
    </row>
    <row r="674" spans="1:11">
      <c r="A674" s="39" t="s">
        <v>642</v>
      </c>
      <c r="B674" s="39" t="s">
        <v>2343</v>
      </c>
      <c r="C674" s="39" t="s">
        <v>2342</v>
      </c>
      <c r="D674" s="39" t="s">
        <v>2341</v>
      </c>
      <c r="E674" s="39" t="s">
        <v>2307</v>
      </c>
      <c r="F674" s="50">
        <v>4271</v>
      </c>
      <c r="G674" s="39" t="s">
        <v>2340</v>
      </c>
      <c r="H674" s="41"/>
      <c r="I674" s="41"/>
      <c r="J674" s="41"/>
      <c r="K674" s="40"/>
    </row>
    <row r="675" spans="1:11">
      <c r="A675" s="39" t="s">
        <v>531</v>
      </c>
      <c r="B675" s="39" t="s">
        <v>68</v>
      </c>
      <c r="C675" s="39" t="s">
        <v>2339</v>
      </c>
      <c r="D675" s="39" t="s">
        <v>2338</v>
      </c>
      <c r="E675" s="39" t="s">
        <v>2307</v>
      </c>
      <c r="F675" s="50">
        <v>4941</v>
      </c>
      <c r="G675" s="39" t="s">
        <v>2337</v>
      </c>
      <c r="H675" s="41"/>
      <c r="I675" s="41"/>
      <c r="J675" s="41"/>
      <c r="K675" s="40"/>
    </row>
    <row r="676" spans="1:11">
      <c r="A676" s="39" t="s">
        <v>235</v>
      </c>
      <c r="B676" s="39" t="s">
        <v>2336</v>
      </c>
      <c r="C676" s="39" t="s">
        <v>2335</v>
      </c>
      <c r="D676" s="39" t="s">
        <v>2334</v>
      </c>
      <c r="E676" s="39" t="s">
        <v>2307</v>
      </c>
      <c r="F676" s="50">
        <v>4107</v>
      </c>
      <c r="G676" s="39" t="s">
        <v>2333</v>
      </c>
      <c r="H676" s="41"/>
      <c r="I676" s="41"/>
      <c r="J676" s="41"/>
      <c r="K676" s="40"/>
    </row>
    <row r="677" spans="1:11">
      <c r="A677" s="39" t="s">
        <v>2008</v>
      </c>
      <c r="B677" s="39" t="s">
        <v>1320</v>
      </c>
      <c r="C677" s="39" t="s">
        <v>2332</v>
      </c>
      <c r="D677" s="39" t="s">
        <v>2331</v>
      </c>
      <c r="E677" s="39" t="s">
        <v>2307</v>
      </c>
      <c r="F677" s="50">
        <v>4444</v>
      </c>
      <c r="G677" s="39" t="s">
        <v>2330</v>
      </c>
      <c r="H677" s="41"/>
      <c r="I677" s="41"/>
      <c r="J677" s="41"/>
      <c r="K677" s="40"/>
    </row>
    <row r="678" spans="1:11">
      <c r="A678" s="39" t="s">
        <v>489</v>
      </c>
      <c r="B678" s="39" t="s">
        <v>2329</v>
      </c>
      <c r="C678" s="39" t="s">
        <v>2328</v>
      </c>
      <c r="D678" s="39" t="s">
        <v>2327</v>
      </c>
      <c r="E678" s="39" t="s">
        <v>2307</v>
      </c>
      <c r="F678" s="50">
        <v>4074</v>
      </c>
      <c r="G678" s="39" t="s">
        <v>2326</v>
      </c>
      <c r="H678" s="41"/>
      <c r="I678" s="41"/>
      <c r="J678" s="41"/>
      <c r="K678" s="40"/>
    </row>
    <row r="679" spans="1:11">
      <c r="A679" s="39" t="s">
        <v>53</v>
      </c>
      <c r="B679" s="39" t="s">
        <v>2325</v>
      </c>
      <c r="C679" s="39" t="s">
        <v>2324</v>
      </c>
      <c r="D679" s="39" t="s">
        <v>2323</v>
      </c>
      <c r="E679" s="39" t="s">
        <v>2307</v>
      </c>
      <c r="F679" s="50">
        <v>4926</v>
      </c>
      <c r="G679" s="39" t="s">
        <v>2322</v>
      </c>
      <c r="H679" s="41"/>
      <c r="I679" s="41"/>
      <c r="J679" s="41"/>
      <c r="K679" s="40"/>
    </row>
    <row r="680" spans="1:11">
      <c r="A680" s="39" t="s">
        <v>705</v>
      </c>
      <c r="B680" s="39" t="s">
        <v>2321</v>
      </c>
      <c r="C680" s="39" t="s">
        <v>2320</v>
      </c>
      <c r="D680" s="39" t="s">
        <v>2319</v>
      </c>
      <c r="E680" s="39" t="s">
        <v>2307</v>
      </c>
      <c r="F680" s="50">
        <v>4353</v>
      </c>
      <c r="G680" s="39" t="s">
        <v>2318</v>
      </c>
      <c r="H680" s="41"/>
      <c r="I680" s="41"/>
      <c r="J680" s="41"/>
      <c r="K680" s="40"/>
    </row>
    <row r="681" spans="1:11">
      <c r="A681" s="39" t="s">
        <v>613</v>
      </c>
      <c r="B681" s="39" t="s">
        <v>1249</v>
      </c>
      <c r="C681" s="39" t="s">
        <v>2317</v>
      </c>
      <c r="D681" s="39" t="s">
        <v>1990</v>
      </c>
      <c r="E681" s="39" t="s">
        <v>2307</v>
      </c>
      <c r="F681" s="50">
        <v>4038</v>
      </c>
      <c r="G681" s="39" t="s">
        <v>2316</v>
      </c>
      <c r="H681" s="41"/>
      <c r="I681" s="41"/>
      <c r="J681" s="41"/>
      <c r="K681" s="40"/>
    </row>
    <row r="682" spans="1:11">
      <c r="A682" s="39" t="s">
        <v>151</v>
      </c>
      <c r="B682" s="39" t="s">
        <v>388</v>
      </c>
      <c r="C682" s="39" t="s">
        <v>2315</v>
      </c>
      <c r="D682" s="39" t="s">
        <v>2314</v>
      </c>
      <c r="E682" s="39" t="s">
        <v>2307</v>
      </c>
      <c r="F682" s="50">
        <v>4342</v>
      </c>
      <c r="G682" s="39" t="s">
        <v>2313</v>
      </c>
      <c r="H682" s="41"/>
      <c r="I682" s="41"/>
      <c r="J682" s="41"/>
      <c r="K682" s="40"/>
    </row>
    <row r="683" spans="1:11">
      <c r="A683" s="39" t="s">
        <v>79</v>
      </c>
      <c r="B683" s="39" t="s">
        <v>93</v>
      </c>
      <c r="C683" s="39" t="s">
        <v>2312</v>
      </c>
      <c r="D683" s="39" t="s">
        <v>2311</v>
      </c>
      <c r="E683" s="39" t="s">
        <v>2307</v>
      </c>
      <c r="F683" s="50">
        <v>4105</v>
      </c>
      <c r="G683" s="39" t="s">
        <v>2310</v>
      </c>
      <c r="H683" s="41"/>
      <c r="I683" s="41"/>
      <c r="J683" s="41"/>
      <c r="K683" s="40"/>
    </row>
    <row r="684" spans="1:11">
      <c r="A684" s="39" t="s">
        <v>601</v>
      </c>
      <c r="B684" s="39" t="s">
        <v>1715</v>
      </c>
      <c r="C684" s="39" t="s">
        <v>2309</v>
      </c>
      <c r="D684" s="39" t="s">
        <v>2308</v>
      </c>
      <c r="E684" s="39" t="s">
        <v>2307</v>
      </c>
      <c r="F684" s="50">
        <v>4073</v>
      </c>
      <c r="G684" s="39" t="s">
        <v>2306</v>
      </c>
      <c r="H684" s="41"/>
      <c r="I684" s="41"/>
      <c r="J684" s="41"/>
      <c r="K684" s="40"/>
    </row>
    <row r="685" spans="1:11">
      <c r="A685" s="39" t="s">
        <v>2305</v>
      </c>
      <c r="B685" s="39" t="s">
        <v>2304</v>
      </c>
      <c r="C685" s="39" t="s">
        <v>2303</v>
      </c>
      <c r="D685" s="39" t="s">
        <v>2302</v>
      </c>
      <c r="E685" s="39" t="s">
        <v>2260</v>
      </c>
      <c r="F685" s="50">
        <v>48220</v>
      </c>
      <c r="G685" s="39" t="s">
        <v>2301</v>
      </c>
      <c r="H685" s="41">
        <v>1100</v>
      </c>
      <c r="I685" s="41"/>
      <c r="J685" s="41"/>
      <c r="K685" s="40">
        <f ca="1">TODAY()-31</f>
        <v>43963</v>
      </c>
    </row>
    <row r="686" spans="1:11">
      <c r="A686" s="39" t="s">
        <v>2300</v>
      </c>
      <c r="B686" s="39" t="s">
        <v>1378</v>
      </c>
      <c r="C686" s="39" t="s">
        <v>2299</v>
      </c>
      <c r="D686" s="39" t="s">
        <v>2298</v>
      </c>
      <c r="E686" s="39" t="s">
        <v>2260</v>
      </c>
      <c r="F686" s="50">
        <v>48025</v>
      </c>
      <c r="G686" s="39" t="s">
        <v>2297</v>
      </c>
      <c r="H686" s="41">
        <v>1100</v>
      </c>
      <c r="I686" s="41"/>
      <c r="J686" s="41"/>
      <c r="K686" s="40">
        <f ca="1">TODAY()-30</f>
        <v>43964</v>
      </c>
    </row>
    <row r="687" spans="1:11">
      <c r="A687" s="39" t="s">
        <v>1303</v>
      </c>
      <c r="B687" s="39" t="s">
        <v>293</v>
      </c>
      <c r="C687" s="39" t="s">
        <v>2296</v>
      </c>
      <c r="D687" s="39" t="s">
        <v>2289</v>
      </c>
      <c r="E687" s="39" t="s">
        <v>2260</v>
      </c>
      <c r="F687" s="50">
        <v>48104</v>
      </c>
      <c r="G687" s="39"/>
      <c r="H687" s="41">
        <v>1100</v>
      </c>
      <c r="I687" s="41"/>
      <c r="J687" s="41"/>
      <c r="K687" s="40">
        <f ca="1">TODAY()-10</f>
        <v>43984</v>
      </c>
    </row>
    <row r="688" spans="1:11">
      <c r="A688" s="39" t="s">
        <v>2222</v>
      </c>
      <c r="B688" s="39" t="s">
        <v>2295</v>
      </c>
      <c r="C688" s="39" t="s">
        <v>2294</v>
      </c>
      <c r="D688" s="39" t="s">
        <v>2293</v>
      </c>
      <c r="E688" s="39" t="s">
        <v>2260</v>
      </c>
      <c r="F688" s="50">
        <v>48236</v>
      </c>
      <c r="G688" s="39" t="s">
        <v>2292</v>
      </c>
      <c r="H688" s="41">
        <v>1100</v>
      </c>
      <c r="I688" s="41"/>
      <c r="J688" s="41"/>
      <c r="K688" s="40">
        <f ca="1">TODAY()-8</f>
        <v>43986</v>
      </c>
    </row>
    <row r="689" spans="1:11">
      <c r="A689" s="39" t="s">
        <v>2291</v>
      </c>
      <c r="B689" s="39" t="s">
        <v>1642</v>
      </c>
      <c r="C689" s="39" t="s">
        <v>2290</v>
      </c>
      <c r="D689" s="39" t="s">
        <v>2289</v>
      </c>
      <c r="E689" s="39" t="s">
        <v>2260</v>
      </c>
      <c r="F689" s="50">
        <v>48103</v>
      </c>
      <c r="G689" s="39" t="s">
        <v>2288</v>
      </c>
      <c r="H689" s="41"/>
      <c r="I689" s="41"/>
      <c r="J689" s="41"/>
      <c r="K689" s="40"/>
    </row>
    <row r="690" spans="1:11">
      <c r="A690" s="39" t="s">
        <v>1613</v>
      </c>
      <c r="B690" s="39" t="s">
        <v>2287</v>
      </c>
      <c r="C690" s="39" t="s">
        <v>2286</v>
      </c>
      <c r="D690" s="39" t="s">
        <v>1318</v>
      </c>
      <c r="E690" s="39" t="s">
        <v>2260</v>
      </c>
      <c r="F690" s="50">
        <v>48306</v>
      </c>
      <c r="G690" s="39" t="s">
        <v>2285</v>
      </c>
      <c r="H690" s="41"/>
      <c r="I690" s="41"/>
      <c r="J690" s="41"/>
      <c r="K690" s="40"/>
    </row>
    <row r="691" spans="1:11">
      <c r="A691" s="39" t="s">
        <v>107</v>
      </c>
      <c r="B691" s="39" t="s">
        <v>2284</v>
      </c>
      <c r="C691" s="39" t="s">
        <v>2283</v>
      </c>
      <c r="D691" s="39" t="s">
        <v>2282</v>
      </c>
      <c r="E691" s="39" t="s">
        <v>2260</v>
      </c>
      <c r="F691" s="50">
        <v>48304</v>
      </c>
      <c r="G691" s="39" t="s">
        <v>2281</v>
      </c>
      <c r="H691" s="41"/>
      <c r="I691" s="41"/>
      <c r="J691" s="41"/>
      <c r="K691" s="40"/>
    </row>
    <row r="692" spans="1:11">
      <c r="A692" s="39" t="s">
        <v>2280</v>
      </c>
      <c r="B692" s="39" t="s">
        <v>2279</v>
      </c>
      <c r="C692" s="39" t="s">
        <v>2278</v>
      </c>
      <c r="D692" s="39" t="s">
        <v>2277</v>
      </c>
      <c r="E692" s="39" t="s">
        <v>2260</v>
      </c>
      <c r="F692" s="50">
        <v>48911</v>
      </c>
      <c r="G692" s="39" t="s">
        <v>2276</v>
      </c>
      <c r="H692" s="41"/>
      <c r="I692" s="41"/>
      <c r="J692" s="41"/>
      <c r="K692" s="40"/>
    </row>
    <row r="693" spans="1:11">
      <c r="A693" s="39" t="s">
        <v>1221</v>
      </c>
      <c r="B693" s="39" t="s">
        <v>2275</v>
      </c>
      <c r="C693" s="39" t="s">
        <v>2274</v>
      </c>
      <c r="D693" s="39" t="s">
        <v>2273</v>
      </c>
      <c r="E693" s="39" t="s">
        <v>2260</v>
      </c>
      <c r="F693" s="50">
        <v>49441</v>
      </c>
      <c r="G693" s="39" t="s">
        <v>2272</v>
      </c>
      <c r="H693" s="41"/>
      <c r="I693" s="41"/>
      <c r="J693" s="41"/>
      <c r="K693" s="40"/>
    </row>
    <row r="694" spans="1:11">
      <c r="A694" s="39" t="s">
        <v>2271</v>
      </c>
      <c r="B694" s="39" t="s">
        <v>2270</v>
      </c>
      <c r="C694" s="39" t="s">
        <v>2269</v>
      </c>
      <c r="D694" s="39" t="s">
        <v>2268</v>
      </c>
      <c r="E694" s="39" t="s">
        <v>2260</v>
      </c>
      <c r="F694" s="50">
        <v>48071</v>
      </c>
      <c r="G694" s="39" t="s">
        <v>2267</v>
      </c>
      <c r="H694" s="41"/>
      <c r="I694" s="41"/>
      <c r="J694" s="41"/>
      <c r="K694" s="40"/>
    </row>
    <row r="695" spans="1:11">
      <c r="A695" s="39" t="s">
        <v>1160</v>
      </c>
      <c r="B695" s="39" t="s">
        <v>2266</v>
      </c>
      <c r="C695" s="39" t="s">
        <v>2265</v>
      </c>
      <c r="D695" s="39" t="s">
        <v>1300</v>
      </c>
      <c r="E695" s="39" t="s">
        <v>2260</v>
      </c>
      <c r="F695" s="50">
        <v>48098</v>
      </c>
      <c r="G695" s="39" t="s">
        <v>2264</v>
      </c>
      <c r="H695" s="41"/>
      <c r="I695" s="41"/>
      <c r="J695" s="41"/>
      <c r="K695" s="40"/>
    </row>
    <row r="696" spans="1:11">
      <c r="A696" s="39" t="s">
        <v>1199</v>
      </c>
      <c r="B696" s="39" t="s">
        <v>2263</v>
      </c>
      <c r="C696" s="39" t="s">
        <v>2262</v>
      </c>
      <c r="D696" s="39" t="s">
        <v>2261</v>
      </c>
      <c r="E696" s="39" t="s">
        <v>2260</v>
      </c>
      <c r="F696" s="50">
        <v>49855</v>
      </c>
      <c r="G696" s="39" t="s">
        <v>2259</v>
      </c>
      <c r="H696" s="41"/>
      <c r="I696" s="41"/>
      <c r="J696" s="41"/>
      <c r="K696" s="40"/>
    </row>
    <row r="697" spans="1:11">
      <c r="A697" s="39" t="s">
        <v>299</v>
      </c>
      <c r="B697" s="39" t="s">
        <v>2258</v>
      </c>
      <c r="C697" s="39" t="s">
        <v>2257</v>
      </c>
      <c r="D697" s="39" t="s">
        <v>2256</v>
      </c>
      <c r="E697" s="39" t="s">
        <v>2200</v>
      </c>
      <c r="F697" s="50">
        <v>55105</v>
      </c>
      <c r="G697" s="39" t="s">
        <v>2255</v>
      </c>
      <c r="H697" s="41">
        <v>1100</v>
      </c>
      <c r="I697" s="41">
        <v>495</v>
      </c>
      <c r="J697" s="41"/>
      <c r="K697" s="40">
        <f ca="1">TODAY()-18</f>
        <v>43976</v>
      </c>
    </row>
    <row r="698" spans="1:11">
      <c r="A698" s="39" t="s">
        <v>1216</v>
      </c>
      <c r="B698" s="39" t="s">
        <v>2254</v>
      </c>
      <c r="C698" s="39" t="s">
        <v>2253</v>
      </c>
      <c r="D698" s="39" t="s">
        <v>2252</v>
      </c>
      <c r="E698" s="39" t="s">
        <v>2200</v>
      </c>
      <c r="F698" s="50">
        <v>55803</v>
      </c>
      <c r="G698" s="39" t="s">
        <v>2251</v>
      </c>
      <c r="H698" s="41">
        <v>1100</v>
      </c>
      <c r="I698" s="41"/>
      <c r="J698" s="41"/>
      <c r="K698" s="40">
        <f ca="1">TODAY()-7</f>
        <v>43987</v>
      </c>
    </row>
    <row r="699" spans="1:11">
      <c r="A699" s="39" t="s">
        <v>1588</v>
      </c>
      <c r="B699" s="39" t="s">
        <v>1587</v>
      </c>
      <c r="C699" s="39" t="s">
        <v>2250</v>
      </c>
      <c r="D699" s="39" t="s">
        <v>2249</v>
      </c>
      <c r="E699" s="39" t="s">
        <v>2200</v>
      </c>
      <c r="F699" s="50">
        <v>56721</v>
      </c>
      <c r="G699" s="39" t="s">
        <v>2248</v>
      </c>
      <c r="H699" s="41">
        <v>1100</v>
      </c>
      <c r="I699" s="41"/>
      <c r="J699" s="41"/>
      <c r="K699" s="40">
        <f ca="1">TODAY()-6</f>
        <v>43988</v>
      </c>
    </row>
    <row r="700" spans="1:11">
      <c r="A700" s="39" t="s">
        <v>2247</v>
      </c>
      <c r="B700" s="39" t="s">
        <v>1193</v>
      </c>
      <c r="C700" s="39" t="s">
        <v>2246</v>
      </c>
      <c r="D700" s="39" t="s">
        <v>2245</v>
      </c>
      <c r="E700" s="39" t="s">
        <v>2200</v>
      </c>
      <c r="F700" s="50">
        <v>55422</v>
      </c>
      <c r="G700" s="39" t="s">
        <v>2244</v>
      </c>
      <c r="H700" s="41">
        <v>1100</v>
      </c>
      <c r="I700" s="41"/>
      <c r="J700" s="41"/>
      <c r="K700" s="40">
        <f ca="1">TODAY()-3</f>
        <v>43991</v>
      </c>
    </row>
    <row r="701" spans="1:11">
      <c r="A701" s="39" t="s">
        <v>1084</v>
      </c>
      <c r="B701" s="39" t="s">
        <v>2243</v>
      </c>
      <c r="C701" s="39" t="s">
        <v>2242</v>
      </c>
      <c r="D701" s="39" t="s">
        <v>2220</v>
      </c>
      <c r="E701" s="39" t="s">
        <v>2200</v>
      </c>
      <c r="F701" s="50">
        <v>55435</v>
      </c>
      <c r="G701" s="39" t="s">
        <v>2241</v>
      </c>
      <c r="H701" s="41">
        <v>1100</v>
      </c>
      <c r="I701" s="41"/>
      <c r="J701" s="41"/>
      <c r="K701" s="40">
        <f ca="1">TODAY()-2</f>
        <v>43992</v>
      </c>
    </row>
    <row r="702" spans="1:11">
      <c r="A702" s="39" t="s">
        <v>2240</v>
      </c>
      <c r="B702" s="39" t="s">
        <v>2239</v>
      </c>
      <c r="C702" s="39" t="s">
        <v>2238</v>
      </c>
      <c r="D702" s="39" t="s">
        <v>2226</v>
      </c>
      <c r="E702" s="39" t="s">
        <v>2200</v>
      </c>
      <c r="F702" s="50">
        <v>55110</v>
      </c>
      <c r="G702" s="39" t="s">
        <v>2237</v>
      </c>
      <c r="H702" s="41"/>
      <c r="I702" s="41"/>
      <c r="J702" s="41"/>
      <c r="K702" s="40"/>
    </row>
    <row r="703" spans="1:11">
      <c r="A703" s="39" t="s">
        <v>1199</v>
      </c>
      <c r="B703" s="39" t="s">
        <v>2236</v>
      </c>
      <c r="C703" s="39" t="s">
        <v>2235</v>
      </c>
      <c r="D703" s="39" t="s">
        <v>2234</v>
      </c>
      <c r="E703" s="39" t="s">
        <v>2200</v>
      </c>
      <c r="F703" s="50">
        <v>55127</v>
      </c>
      <c r="G703" s="39" t="s">
        <v>2233</v>
      </c>
      <c r="H703" s="41"/>
      <c r="I703" s="41"/>
      <c r="J703" s="41"/>
      <c r="K703" s="40"/>
    </row>
    <row r="704" spans="1:11">
      <c r="A704" s="39" t="s">
        <v>239</v>
      </c>
      <c r="B704" s="39" t="s">
        <v>2232</v>
      </c>
      <c r="C704" s="39" t="s">
        <v>2231</v>
      </c>
      <c r="D704" s="39" t="s">
        <v>2230</v>
      </c>
      <c r="E704" s="39" t="s">
        <v>2200</v>
      </c>
      <c r="F704" s="50">
        <v>55964</v>
      </c>
      <c r="G704" s="39" t="s">
        <v>2229</v>
      </c>
      <c r="H704" s="41"/>
      <c r="I704" s="41"/>
      <c r="J704" s="41"/>
      <c r="K704" s="40"/>
    </row>
    <row r="705" spans="1:11">
      <c r="A705" s="39" t="s">
        <v>1190</v>
      </c>
      <c r="B705" s="39" t="s">
        <v>2228</v>
      </c>
      <c r="C705" s="39" t="s">
        <v>2227</v>
      </c>
      <c r="D705" s="39" t="s">
        <v>2226</v>
      </c>
      <c r="E705" s="39" t="s">
        <v>2200</v>
      </c>
      <c r="F705" s="50">
        <v>55110</v>
      </c>
      <c r="G705" s="39" t="s">
        <v>2225</v>
      </c>
      <c r="H705" s="41"/>
      <c r="I705" s="41"/>
      <c r="J705" s="41"/>
      <c r="K705" s="40"/>
    </row>
    <row r="706" spans="1:11">
      <c r="A706" s="39" t="s">
        <v>1052</v>
      </c>
      <c r="B706" s="39" t="s">
        <v>1538</v>
      </c>
      <c r="C706" s="39" t="s">
        <v>2224</v>
      </c>
      <c r="D706" s="39" t="s">
        <v>2212</v>
      </c>
      <c r="E706" s="39" t="s">
        <v>2200</v>
      </c>
      <c r="F706" s="50">
        <v>56601</v>
      </c>
      <c r="G706" s="39" t="s">
        <v>2223</v>
      </c>
      <c r="H706" s="41"/>
      <c r="I706" s="41"/>
      <c r="J706" s="41"/>
      <c r="K706" s="40"/>
    </row>
    <row r="707" spans="1:11">
      <c r="A707" s="39" t="s">
        <v>2222</v>
      </c>
      <c r="B707" s="39" t="s">
        <v>1208</v>
      </c>
      <c r="C707" s="39" t="s">
        <v>2221</v>
      </c>
      <c r="D707" s="39" t="s">
        <v>2220</v>
      </c>
      <c r="E707" s="39" t="s">
        <v>2200</v>
      </c>
      <c r="F707" s="50">
        <v>55435</v>
      </c>
      <c r="G707" s="39" t="s">
        <v>2219</v>
      </c>
      <c r="H707" s="41"/>
      <c r="I707" s="41"/>
      <c r="J707" s="41"/>
      <c r="K707" s="40"/>
    </row>
    <row r="708" spans="1:11">
      <c r="A708" s="39" t="s">
        <v>1043</v>
      </c>
      <c r="B708" s="39" t="s">
        <v>2218</v>
      </c>
      <c r="C708" s="39" t="s">
        <v>2217</v>
      </c>
      <c r="D708" s="39" t="s">
        <v>2216</v>
      </c>
      <c r="E708" s="39" t="s">
        <v>2200</v>
      </c>
      <c r="F708" s="50">
        <v>55331</v>
      </c>
      <c r="G708" s="39" t="s">
        <v>2215</v>
      </c>
      <c r="H708" s="41"/>
      <c r="I708" s="41"/>
      <c r="J708" s="41"/>
      <c r="K708" s="40"/>
    </row>
    <row r="709" spans="1:11">
      <c r="A709" s="39" t="s">
        <v>1150</v>
      </c>
      <c r="B709" s="39" t="s">
        <v>2214</v>
      </c>
      <c r="C709" s="39" t="s">
        <v>2213</v>
      </c>
      <c r="D709" s="39" t="s">
        <v>2212</v>
      </c>
      <c r="E709" s="39" t="s">
        <v>2200</v>
      </c>
      <c r="F709" s="50">
        <v>56601</v>
      </c>
      <c r="G709" s="39" t="s">
        <v>2211</v>
      </c>
      <c r="H709" s="41"/>
      <c r="I709" s="41"/>
      <c r="J709" s="41"/>
      <c r="K709" s="40"/>
    </row>
    <row r="710" spans="1:11">
      <c r="A710" s="39" t="s">
        <v>1204</v>
      </c>
      <c r="B710" s="39" t="s">
        <v>2210</v>
      </c>
      <c r="C710" s="39" t="s">
        <v>2209</v>
      </c>
      <c r="D710" s="39" t="s">
        <v>2208</v>
      </c>
      <c r="E710" s="39" t="s">
        <v>2200</v>
      </c>
      <c r="F710" s="50">
        <v>55438</v>
      </c>
      <c r="G710" s="39" t="s">
        <v>2207</v>
      </c>
      <c r="H710" s="41"/>
      <c r="I710" s="41"/>
      <c r="J710" s="41"/>
      <c r="K710" s="40"/>
    </row>
    <row r="711" spans="1:11">
      <c r="A711" s="39" t="s">
        <v>264</v>
      </c>
      <c r="B711" s="39" t="s">
        <v>1154</v>
      </c>
      <c r="C711" s="39" t="s">
        <v>2206</v>
      </c>
      <c r="D711" s="39" t="s">
        <v>2205</v>
      </c>
      <c r="E711" s="39" t="s">
        <v>2200</v>
      </c>
      <c r="F711" s="50">
        <v>55409</v>
      </c>
      <c r="G711" s="39" t="s">
        <v>2204</v>
      </c>
      <c r="H711" s="41"/>
      <c r="I711" s="41"/>
      <c r="J711" s="41"/>
      <c r="K711" s="40"/>
    </row>
    <row r="712" spans="1:11">
      <c r="A712" s="39" t="s">
        <v>1194</v>
      </c>
      <c r="B712" s="39" t="s">
        <v>2203</v>
      </c>
      <c r="C712" s="39" t="s">
        <v>2202</v>
      </c>
      <c r="D712" s="39" t="s">
        <v>2201</v>
      </c>
      <c r="E712" s="39" t="s">
        <v>2200</v>
      </c>
      <c r="F712" s="50">
        <v>55343</v>
      </c>
      <c r="G712" s="39" t="s">
        <v>2199</v>
      </c>
      <c r="H712" s="41"/>
      <c r="I712" s="41"/>
      <c r="J712" s="41"/>
      <c r="K712" s="40"/>
    </row>
    <row r="713" spans="1:11">
      <c r="A713" s="39" t="s">
        <v>48</v>
      </c>
      <c r="B713" s="39" t="s">
        <v>2198</v>
      </c>
      <c r="C713" s="39" t="s">
        <v>2197</v>
      </c>
      <c r="D713" s="39" t="s">
        <v>2196</v>
      </c>
      <c r="E713" s="39" t="s">
        <v>2173</v>
      </c>
      <c r="F713" s="50">
        <v>64081</v>
      </c>
      <c r="G713" s="39" t="s">
        <v>2195</v>
      </c>
      <c r="H713" s="41"/>
      <c r="I713" s="41"/>
      <c r="J713" s="41"/>
      <c r="K713" s="40"/>
    </row>
    <row r="714" spans="1:11">
      <c r="A714" s="39" t="s">
        <v>2194</v>
      </c>
      <c r="B714" s="39" t="s">
        <v>1098</v>
      </c>
      <c r="C714" s="39" t="s">
        <v>2193</v>
      </c>
      <c r="D714" s="39" t="s">
        <v>2192</v>
      </c>
      <c r="E714" s="39" t="s">
        <v>2173</v>
      </c>
      <c r="F714" s="50">
        <v>63105</v>
      </c>
      <c r="G714" s="39" t="s">
        <v>2191</v>
      </c>
      <c r="H714" s="41"/>
      <c r="I714" s="41"/>
      <c r="J714" s="41"/>
      <c r="K714" s="40"/>
    </row>
    <row r="715" spans="1:11">
      <c r="A715" s="39" t="s">
        <v>160</v>
      </c>
      <c r="B715" s="39" t="s">
        <v>2190</v>
      </c>
      <c r="C715" s="39" t="s">
        <v>2189</v>
      </c>
      <c r="D715" s="39" t="s">
        <v>2182</v>
      </c>
      <c r="E715" s="39" t="s">
        <v>2173</v>
      </c>
      <c r="F715" s="50">
        <v>63105</v>
      </c>
      <c r="G715" s="39" t="s">
        <v>2188</v>
      </c>
      <c r="H715" s="41"/>
      <c r="I715" s="41"/>
      <c r="J715" s="41"/>
      <c r="K715" s="40"/>
    </row>
    <row r="716" spans="1:11">
      <c r="A716" s="39" t="s">
        <v>430</v>
      </c>
      <c r="B716" s="39" t="s">
        <v>1133</v>
      </c>
      <c r="C716" s="39" t="s">
        <v>2187</v>
      </c>
      <c r="D716" s="39" t="s">
        <v>2186</v>
      </c>
      <c r="E716" s="39" t="s">
        <v>2173</v>
      </c>
      <c r="F716" s="50">
        <v>65648</v>
      </c>
      <c r="G716" s="39" t="s">
        <v>2185</v>
      </c>
      <c r="H716" s="41"/>
      <c r="I716" s="41"/>
      <c r="J716" s="41"/>
      <c r="K716" s="40"/>
    </row>
    <row r="717" spans="1:11">
      <c r="A717" s="39" t="s">
        <v>168</v>
      </c>
      <c r="B717" s="39" t="s">
        <v>2184</v>
      </c>
      <c r="C717" s="39" t="s">
        <v>2183</v>
      </c>
      <c r="D717" s="39" t="s">
        <v>2182</v>
      </c>
      <c r="E717" s="39" t="s">
        <v>2173</v>
      </c>
      <c r="F717" s="50">
        <v>63146</v>
      </c>
      <c r="G717" s="39" t="s">
        <v>2181</v>
      </c>
      <c r="H717" s="41"/>
      <c r="I717" s="41"/>
      <c r="J717" s="41"/>
      <c r="K717" s="40"/>
    </row>
    <row r="718" spans="1:11">
      <c r="A718" s="39" t="s">
        <v>737</v>
      </c>
      <c r="B718" s="39" t="s">
        <v>2180</v>
      </c>
      <c r="C718" s="39" t="s">
        <v>2179</v>
      </c>
      <c r="D718" s="39" t="s">
        <v>2178</v>
      </c>
      <c r="E718" s="39" t="s">
        <v>2173</v>
      </c>
      <c r="F718" s="50">
        <v>63130</v>
      </c>
      <c r="G718" s="39" t="s">
        <v>2177</v>
      </c>
      <c r="H718" s="41"/>
      <c r="I718" s="41"/>
      <c r="J718" s="41"/>
      <c r="K718" s="40"/>
    </row>
    <row r="719" spans="1:11">
      <c r="A719" s="39" t="s">
        <v>2176</v>
      </c>
      <c r="B719" s="39" t="s">
        <v>1125</v>
      </c>
      <c r="C719" s="39" t="s">
        <v>2175</v>
      </c>
      <c r="D719" s="39" t="s">
        <v>2174</v>
      </c>
      <c r="E719" s="39" t="s">
        <v>2173</v>
      </c>
      <c r="F719" s="50">
        <v>63303</v>
      </c>
      <c r="G719" s="39" t="s">
        <v>2172</v>
      </c>
      <c r="H719" s="41"/>
      <c r="I719" s="41"/>
      <c r="J719" s="41"/>
      <c r="K719" s="40"/>
    </row>
    <row r="720" spans="1:11">
      <c r="A720" s="39" t="s">
        <v>1103</v>
      </c>
      <c r="B720" s="39" t="s">
        <v>2171</v>
      </c>
      <c r="C720" s="39" t="s">
        <v>2170</v>
      </c>
      <c r="D720" s="39" t="s">
        <v>2169</v>
      </c>
      <c r="E720" s="39" t="s">
        <v>2164</v>
      </c>
      <c r="F720" s="50">
        <v>38967</v>
      </c>
      <c r="G720" s="39" t="s">
        <v>2168</v>
      </c>
      <c r="H720" s="41">
        <v>1100</v>
      </c>
      <c r="I720" s="41"/>
      <c r="J720" s="41"/>
      <c r="K720" s="40">
        <f ca="1">TODAY()-39</f>
        <v>43955</v>
      </c>
    </row>
    <row r="721" spans="1:11">
      <c r="A721" s="39" t="s">
        <v>2167</v>
      </c>
      <c r="B721" s="39" t="s">
        <v>1066</v>
      </c>
      <c r="C721" s="39" t="s">
        <v>2166</v>
      </c>
      <c r="D721" s="39" t="s">
        <v>2165</v>
      </c>
      <c r="E721" s="39" t="s">
        <v>2164</v>
      </c>
      <c r="F721" s="50">
        <v>39120</v>
      </c>
      <c r="G721" s="39" t="s">
        <v>2163</v>
      </c>
      <c r="H721" s="41"/>
      <c r="I721" s="41"/>
      <c r="J721" s="41"/>
      <c r="K721" s="40"/>
    </row>
    <row r="722" spans="1:11">
      <c r="A722" s="39" t="s">
        <v>160</v>
      </c>
      <c r="B722" s="39" t="s">
        <v>2162</v>
      </c>
      <c r="C722" s="39" t="s">
        <v>2161</v>
      </c>
      <c r="D722" s="39" t="s">
        <v>2160</v>
      </c>
      <c r="E722" s="39" t="s">
        <v>2156</v>
      </c>
      <c r="F722" s="50">
        <v>59901</v>
      </c>
      <c r="G722" s="39" t="s">
        <v>2159</v>
      </c>
      <c r="H722" s="41">
        <v>1100</v>
      </c>
      <c r="I722" s="41"/>
      <c r="J722" s="41"/>
      <c r="K722" s="40">
        <f ca="1">TODAY()-44</f>
        <v>43950</v>
      </c>
    </row>
    <row r="723" spans="1:11">
      <c r="A723" s="39" t="s">
        <v>900</v>
      </c>
      <c r="B723" s="39" t="s">
        <v>120</v>
      </c>
      <c r="C723" s="39" t="s">
        <v>2158</v>
      </c>
      <c r="D723" s="39" t="s">
        <v>2157</v>
      </c>
      <c r="E723" s="39" t="s">
        <v>2156</v>
      </c>
      <c r="F723" s="50">
        <v>59874</v>
      </c>
      <c r="G723" s="39" t="s">
        <v>2155</v>
      </c>
      <c r="H723" s="41"/>
      <c r="I723" s="41"/>
      <c r="J723" s="41"/>
      <c r="K723" s="40"/>
    </row>
    <row r="724" spans="1:11">
      <c r="A724" s="39" t="s">
        <v>587</v>
      </c>
      <c r="B724" s="39" t="s">
        <v>154</v>
      </c>
      <c r="C724" s="39" t="s">
        <v>2154</v>
      </c>
      <c r="D724" s="39" t="s">
        <v>2118</v>
      </c>
      <c r="E724" s="39" t="s">
        <v>2114</v>
      </c>
      <c r="F724" s="50">
        <v>27605</v>
      </c>
      <c r="G724" s="39" t="s">
        <v>2153</v>
      </c>
      <c r="H724" s="41">
        <v>1100</v>
      </c>
      <c r="I724" s="41"/>
      <c r="J724" s="41"/>
      <c r="K724" s="40">
        <f ca="1">TODAY()-21</f>
        <v>43973</v>
      </c>
    </row>
    <row r="725" spans="1:11">
      <c r="A725" s="39" t="s">
        <v>2152</v>
      </c>
      <c r="B725" s="39" t="s">
        <v>2151</v>
      </c>
      <c r="C725" s="39" t="s">
        <v>2150</v>
      </c>
      <c r="D725" s="39" t="s">
        <v>2118</v>
      </c>
      <c r="E725" s="39" t="s">
        <v>2114</v>
      </c>
      <c r="F725" s="50">
        <v>27615</v>
      </c>
      <c r="G725" s="39" t="s">
        <v>2149</v>
      </c>
      <c r="H725" s="41"/>
      <c r="I725" s="41"/>
      <c r="J725" s="41"/>
      <c r="K725" s="40"/>
    </row>
    <row r="726" spans="1:11">
      <c r="A726" s="39" t="s">
        <v>2148</v>
      </c>
      <c r="B726" s="39" t="s">
        <v>2147</v>
      </c>
      <c r="C726" s="39" t="s">
        <v>2146</v>
      </c>
      <c r="D726" s="39" t="s">
        <v>2145</v>
      </c>
      <c r="E726" s="39" t="s">
        <v>2114</v>
      </c>
      <c r="F726" s="50">
        <v>27403</v>
      </c>
      <c r="G726" s="39" t="s">
        <v>2144</v>
      </c>
      <c r="H726" s="41"/>
      <c r="I726" s="41"/>
      <c r="J726" s="41"/>
      <c r="K726" s="40"/>
    </row>
    <row r="727" spans="1:11">
      <c r="A727" s="39" t="s">
        <v>48</v>
      </c>
      <c r="B727" s="39" t="s">
        <v>2143</v>
      </c>
      <c r="C727" s="39" t="s">
        <v>2142</v>
      </c>
      <c r="D727" s="39" t="s">
        <v>2141</v>
      </c>
      <c r="E727" s="39" t="s">
        <v>2114</v>
      </c>
      <c r="F727" s="50">
        <v>28805</v>
      </c>
      <c r="G727" s="39" t="s">
        <v>2140</v>
      </c>
      <c r="H727" s="41"/>
      <c r="I727" s="41"/>
      <c r="J727" s="41"/>
      <c r="K727" s="40"/>
    </row>
    <row r="728" spans="1:11">
      <c r="A728" s="39" t="s">
        <v>2139</v>
      </c>
      <c r="B728" s="39" t="s">
        <v>1088</v>
      </c>
      <c r="C728" s="39" t="s">
        <v>2138</v>
      </c>
      <c r="D728" s="39" t="s">
        <v>2137</v>
      </c>
      <c r="E728" s="39" t="s">
        <v>2114</v>
      </c>
      <c r="F728" s="50">
        <v>27510</v>
      </c>
      <c r="G728" s="39" t="s">
        <v>2136</v>
      </c>
      <c r="H728" s="41"/>
      <c r="I728" s="41"/>
      <c r="J728" s="41"/>
      <c r="K728" s="40"/>
    </row>
    <row r="729" spans="1:11">
      <c r="A729" s="39" t="s">
        <v>2135</v>
      </c>
      <c r="B729" s="39" t="s">
        <v>1079</v>
      </c>
      <c r="C729" s="39" t="s">
        <v>2134</v>
      </c>
      <c r="D729" s="39" t="s">
        <v>2083</v>
      </c>
      <c r="E729" s="39" t="s">
        <v>2114</v>
      </c>
      <c r="F729" s="50">
        <v>27705</v>
      </c>
      <c r="G729" s="39" t="s">
        <v>2133</v>
      </c>
      <c r="H729" s="41"/>
      <c r="I729" s="41"/>
      <c r="J729" s="41"/>
      <c r="K729" s="40"/>
    </row>
    <row r="730" spans="1:11">
      <c r="A730" s="39" t="s">
        <v>1076</v>
      </c>
      <c r="B730" s="39" t="s">
        <v>2132</v>
      </c>
      <c r="C730" s="39" t="s">
        <v>2131</v>
      </c>
      <c r="D730" s="39" t="s">
        <v>2130</v>
      </c>
      <c r="E730" s="39" t="s">
        <v>2114</v>
      </c>
      <c r="F730" s="50">
        <v>28105</v>
      </c>
      <c r="G730" s="39" t="s">
        <v>2129</v>
      </c>
      <c r="H730" s="41"/>
      <c r="I730" s="41"/>
      <c r="J730" s="41"/>
      <c r="K730" s="40"/>
    </row>
    <row r="731" spans="1:11">
      <c r="A731" s="39" t="s">
        <v>2128</v>
      </c>
      <c r="B731" s="39" t="s">
        <v>923</v>
      </c>
      <c r="C731" s="39" t="s">
        <v>2127</v>
      </c>
      <c r="D731" s="39" t="s">
        <v>2126</v>
      </c>
      <c r="E731" s="39" t="s">
        <v>2114</v>
      </c>
      <c r="F731" s="50">
        <v>27565</v>
      </c>
      <c r="G731" s="39" t="s">
        <v>2125</v>
      </c>
      <c r="H731" s="41"/>
      <c r="I731" s="41"/>
      <c r="J731" s="41"/>
      <c r="K731" s="40"/>
    </row>
    <row r="732" spans="1:11">
      <c r="A732" s="39" t="s">
        <v>2124</v>
      </c>
      <c r="B732" s="39" t="s">
        <v>2123</v>
      </c>
      <c r="C732" s="39" t="s">
        <v>2122</v>
      </c>
      <c r="D732" s="39" t="s">
        <v>1973</v>
      </c>
      <c r="E732" s="39" t="s">
        <v>2114</v>
      </c>
      <c r="F732" s="50">
        <v>28211</v>
      </c>
      <c r="G732" s="39" t="s">
        <v>2121</v>
      </c>
      <c r="H732" s="41"/>
      <c r="I732" s="41"/>
      <c r="J732" s="41"/>
      <c r="K732" s="40"/>
    </row>
    <row r="733" spans="1:11">
      <c r="A733" s="39" t="s">
        <v>587</v>
      </c>
      <c r="B733" s="39" t="s">
        <v>2120</v>
      </c>
      <c r="C733" s="39" t="s">
        <v>2119</v>
      </c>
      <c r="D733" s="39" t="s">
        <v>2118</v>
      </c>
      <c r="E733" s="39" t="s">
        <v>2114</v>
      </c>
      <c r="F733" s="50">
        <v>27612</v>
      </c>
      <c r="G733" s="39" t="s">
        <v>2117</v>
      </c>
      <c r="H733" s="41"/>
      <c r="I733" s="41"/>
      <c r="J733" s="41"/>
      <c r="K733" s="40"/>
    </row>
    <row r="734" spans="1:11">
      <c r="A734" s="39" t="s">
        <v>663</v>
      </c>
      <c r="B734" s="39" t="s">
        <v>2116</v>
      </c>
      <c r="C734" s="39" t="s">
        <v>2115</v>
      </c>
      <c r="D734" s="39" t="s">
        <v>1973</v>
      </c>
      <c r="E734" s="39" t="s">
        <v>2114</v>
      </c>
      <c r="F734" s="50">
        <v>28203</v>
      </c>
      <c r="G734" s="39" t="s">
        <v>2113</v>
      </c>
      <c r="H734" s="41"/>
      <c r="I734" s="41"/>
      <c r="J734" s="41"/>
      <c r="K734" s="40"/>
    </row>
    <row r="735" spans="1:11">
      <c r="A735" s="39" t="s">
        <v>1039</v>
      </c>
      <c r="B735" s="39" t="s">
        <v>2112</v>
      </c>
      <c r="C735" s="39" t="s">
        <v>2111</v>
      </c>
      <c r="D735" s="39" t="s">
        <v>2106</v>
      </c>
      <c r="E735" s="39" t="s">
        <v>2097</v>
      </c>
      <c r="F735" s="50">
        <v>68132</v>
      </c>
      <c r="G735" s="39" t="s">
        <v>2110</v>
      </c>
      <c r="H735" s="41">
        <v>1100</v>
      </c>
      <c r="I735" s="41"/>
      <c r="J735" s="41"/>
      <c r="K735" s="40">
        <f ca="1">TODAY()-59</f>
        <v>43935</v>
      </c>
    </row>
    <row r="736" spans="1:11">
      <c r="A736" s="39" t="s">
        <v>2109</v>
      </c>
      <c r="B736" s="39" t="s">
        <v>2108</v>
      </c>
      <c r="C736" s="39" t="s">
        <v>2107</v>
      </c>
      <c r="D736" s="39" t="s">
        <v>2106</v>
      </c>
      <c r="E736" s="39" t="s">
        <v>2097</v>
      </c>
      <c r="F736" s="50">
        <v>68106</v>
      </c>
      <c r="G736" s="39" t="s">
        <v>2105</v>
      </c>
      <c r="H736" s="41">
        <v>1100</v>
      </c>
      <c r="I736" s="41"/>
      <c r="J736" s="41"/>
      <c r="K736" s="40">
        <f ca="1">TODAY()-40</f>
        <v>43954</v>
      </c>
    </row>
    <row r="737" spans="1:11">
      <c r="A737" s="39" t="s">
        <v>1118</v>
      </c>
      <c r="B737" s="39" t="s">
        <v>2104</v>
      </c>
      <c r="C737" s="39" t="s">
        <v>2103</v>
      </c>
      <c r="D737" s="39" t="s">
        <v>2102</v>
      </c>
      <c r="E737" s="39" t="s">
        <v>2097</v>
      </c>
      <c r="F737" s="50">
        <v>68123</v>
      </c>
      <c r="G737" s="39" t="s">
        <v>2101</v>
      </c>
      <c r="H737" s="41"/>
      <c r="I737" s="41"/>
      <c r="J737" s="41"/>
      <c r="K737" s="40"/>
    </row>
    <row r="738" spans="1:11">
      <c r="A738" s="39" t="s">
        <v>48</v>
      </c>
      <c r="B738" s="39" t="s">
        <v>2100</v>
      </c>
      <c r="C738" s="39" t="s">
        <v>2099</v>
      </c>
      <c r="D738" s="39" t="s">
        <v>2098</v>
      </c>
      <c r="E738" s="39" t="s">
        <v>2097</v>
      </c>
      <c r="F738" s="50">
        <v>68801</v>
      </c>
      <c r="G738" s="39" t="s">
        <v>2096</v>
      </c>
      <c r="H738" s="41"/>
      <c r="I738" s="41"/>
      <c r="J738" s="41"/>
      <c r="K738" s="40"/>
    </row>
    <row r="739" spans="1:11">
      <c r="A739" s="39" t="s">
        <v>2095</v>
      </c>
      <c r="B739" s="39" t="s">
        <v>2094</v>
      </c>
      <c r="C739" s="39" t="s">
        <v>2093</v>
      </c>
      <c r="D739" s="39" t="s">
        <v>1978</v>
      </c>
      <c r="E739" s="39" t="s">
        <v>1954</v>
      </c>
      <c r="F739" s="50">
        <v>3431</v>
      </c>
      <c r="G739" s="39" t="s">
        <v>2092</v>
      </c>
      <c r="H739" s="41">
        <v>1100</v>
      </c>
      <c r="I739" s="41">
        <v>495</v>
      </c>
      <c r="J739" s="41"/>
      <c r="K739" s="40">
        <f ca="1">TODAY()-43</f>
        <v>43951</v>
      </c>
    </row>
    <row r="740" spans="1:11">
      <c r="A740" s="39" t="s">
        <v>2091</v>
      </c>
      <c r="B740" s="39" t="s">
        <v>1013</v>
      </c>
      <c r="C740" s="39" t="s">
        <v>2090</v>
      </c>
      <c r="D740" s="39" t="s">
        <v>2036</v>
      </c>
      <c r="E740" s="39" t="s">
        <v>1954</v>
      </c>
      <c r="F740" s="50">
        <v>3104</v>
      </c>
      <c r="G740" s="39" t="s">
        <v>2089</v>
      </c>
      <c r="H740" s="41">
        <v>1100</v>
      </c>
      <c r="I740" s="41">
        <v>495</v>
      </c>
      <c r="J740" s="41"/>
      <c r="K740" s="40">
        <f ca="1">TODAY()-16</f>
        <v>43978</v>
      </c>
    </row>
    <row r="741" spans="1:11">
      <c r="A741" s="39" t="s">
        <v>909</v>
      </c>
      <c r="B741" s="39" t="s">
        <v>2088</v>
      </c>
      <c r="C741" s="39" t="s">
        <v>2087</v>
      </c>
      <c r="D741" s="39" t="s">
        <v>496</v>
      </c>
      <c r="E741" s="39" t="s">
        <v>1954</v>
      </c>
      <c r="F741" s="50">
        <v>3036</v>
      </c>
      <c r="G741" s="39" t="s">
        <v>2086</v>
      </c>
      <c r="H741" s="41">
        <v>1100</v>
      </c>
      <c r="I741" s="41"/>
      <c r="J741" s="41"/>
      <c r="K741" s="40">
        <f ca="1">TODAY()-57</f>
        <v>43937</v>
      </c>
    </row>
    <row r="742" spans="1:11">
      <c r="A742" s="39" t="s">
        <v>1194</v>
      </c>
      <c r="B742" s="39" t="s">
        <v>2085</v>
      </c>
      <c r="C742" s="39" t="s">
        <v>2084</v>
      </c>
      <c r="D742" s="39" t="s">
        <v>2083</v>
      </c>
      <c r="E742" s="39" t="s">
        <v>1954</v>
      </c>
      <c r="F742" s="50">
        <v>3824</v>
      </c>
      <c r="G742" s="39" t="s">
        <v>2082</v>
      </c>
      <c r="H742" s="41">
        <v>1100</v>
      </c>
      <c r="I742" s="41"/>
      <c r="J742" s="41"/>
      <c r="K742" s="40">
        <f ca="1">TODAY()-5</f>
        <v>43989</v>
      </c>
    </row>
    <row r="743" spans="1:11">
      <c r="A743" s="39" t="s">
        <v>160</v>
      </c>
      <c r="B743" s="39" t="s">
        <v>2081</v>
      </c>
      <c r="C743" s="39" t="s">
        <v>2080</v>
      </c>
      <c r="D743" s="39" t="s">
        <v>2079</v>
      </c>
      <c r="E743" s="39" t="s">
        <v>1954</v>
      </c>
      <c r="F743" s="50">
        <v>3447</v>
      </c>
      <c r="G743" s="39" t="s">
        <v>2078</v>
      </c>
      <c r="H743" s="41"/>
      <c r="I743" s="41"/>
      <c r="J743" s="41"/>
      <c r="K743" s="40"/>
    </row>
    <row r="744" spans="1:11">
      <c r="A744" s="39" t="s">
        <v>541</v>
      </c>
      <c r="B744" s="39" t="s">
        <v>2077</v>
      </c>
      <c r="C744" s="39" t="s">
        <v>2076</v>
      </c>
      <c r="D744" s="39" t="s">
        <v>2075</v>
      </c>
      <c r="E744" s="39" t="s">
        <v>1954</v>
      </c>
      <c r="F744" s="50">
        <v>3086</v>
      </c>
      <c r="G744" s="39" t="s">
        <v>2074</v>
      </c>
      <c r="H744" s="41"/>
      <c r="I744" s="41"/>
      <c r="J744" s="41"/>
      <c r="K744" s="40"/>
    </row>
    <row r="745" spans="1:11">
      <c r="A745" s="39" t="s">
        <v>2073</v>
      </c>
      <c r="B745" s="39" t="s">
        <v>1006</v>
      </c>
      <c r="C745" s="39" t="s">
        <v>2072</v>
      </c>
      <c r="D745" s="39" t="s">
        <v>2071</v>
      </c>
      <c r="E745" s="39" t="s">
        <v>1954</v>
      </c>
      <c r="F745" s="50">
        <v>3830</v>
      </c>
      <c r="G745" s="39" t="s">
        <v>2070</v>
      </c>
      <c r="H745" s="41"/>
      <c r="I745" s="41"/>
      <c r="J745" s="41"/>
      <c r="K745" s="40"/>
    </row>
    <row r="746" spans="1:11">
      <c r="A746" s="39" t="s">
        <v>868</v>
      </c>
      <c r="B746" s="39" t="s">
        <v>2069</v>
      </c>
      <c r="C746" s="39" t="s">
        <v>2068</v>
      </c>
      <c r="D746" s="39" t="s">
        <v>1955</v>
      </c>
      <c r="E746" s="39" t="s">
        <v>1954</v>
      </c>
      <c r="F746" s="50">
        <v>3229</v>
      </c>
      <c r="G746" s="39" t="s">
        <v>2067</v>
      </c>
      <c r="H746" s="41"/>
      <c r="I746" s="41"/>
      <c r="J746" s="41"/>
      <c r="K746" s="40"/>
    </row>
    <row r="747" spans="1:11">
      <c r="A747" s="39" t="s">
        <v>882</v>
      </c>
      <c r="B747" s="39" t="s">
        <v>2066</v>
      </c>
      <c r="C747" s="39" t="s">
        <v>2065</v>
      </c>
      <c r="D747" s="39" t="s">
        <v>2064</v>
      </c>
      <c r="E747" s="39" t="s">
        <v>1954</v>
      </c>
      <c r="F747" s="50">
        <v>3820</v>
      </c>
      <c r="G747" s="39" t="s">
        <v>2063</v>
      </c>
      <c r="H747" s="41"/>
      <c r="I747" s="41"/>
      <c r="J747" s="41"/>
      <c r="K747" s="40"/>
    </row>
    <row r="748" spans="1:11">
      <c r="A748" s="39" t="s">
        <v>2062</v>
      </c>
      <c r="B748" s="39" t="s">
        <v>971</v>
      </c>
      <c r="C748" s="39" t="s">
        <v>2061</v>
      </c>
      <c r="D748" s="39" t="s">
        <v>2060</v>
      </c>
      <c r="E748" s="39" t="s">
        <v>1954</v>
      </c>
      <c r="F748" s="50">
        <v>3045</v>
      </c>
      <c r="G748" s="39" t="s">
        <v>2059</v>
      </c>
      <c r="H748" s="41"/>
      <c r="I748" s="41"/>
      <c r="J748" s="41"/>
      <c r="K748" s="40"/>
    </row>
    <row r="749" spans="1:11">
      <c r="A749" s="39" t="s">
        <v>2058</v>
      </c>
      <c r="B749" s="39" t="s">
        <v>971</v>
      </c>
      <c r="C749" s="39" t="s">
        <v>2057</v>
      </c>
      <c r="D749" s="39" t="s">
        <v>2002</v>
      </c>
      <c r="E749" s="39" t="s">
        <v>1954</v>
      </c>
      <c r="F749" s="50">
        <v>3802</v>
      </c>
      <c r="G749" s="39" t="s">
        <v>2056</v>
      </c>
      <c r="H749" s="41"/>
      <c r="I749" s="41"/>
      <c r="J749" s="41"/>
      <c r="K749" s="40"/>
    </row>
    <row r="750" spans="1:11">
      <c r="A750" s="39" t="s">
        <v>2055</v>
      </c>
      <c r="B750" s="39" t="s">
        <v>2054</v>
      </c>
      <c r="C750" s="39" t="s">
        <v>2053</v>
      </c>
      <c r="D750" s="39" t="s">
        <v>2052</v>
      </c>
      <c r="E750" s="39" t="s">
        <v>1954</v>
      </c>
      <c r="F750" s="50">
        <v>3246</v>
      </c>
      <c r="G750" s="39" t="s">
        <v>2051</v>
      </c>
      <c r="H750" s="41"/>
      <c r="I750" s="41"/>
      <c r="J750" s="41"/>
      <c r="K750" s="40"/>
    </row>
    <row r="751" spans="1:11">
      <c r="A751" s="39" t="s">
        <v>2050</v>
      </c>
      <c r="B751" s="39" t="s">
        <v>2049</v>
      </c>
      <c r="C751" s="39" t="s">
        <v>2048</v>
      </c>
      <c r="D751" s="39" t="s">
        <v>1318</v>
      </c>
      <c r="E751" s="39" t="s">
        <v>1954</v>
      </c>
      <c r="F751" s="50">
        <v>3867</v>
      </c>
      <c r="G751" s="39" t="s">
        <v>2047</v>
      </c>
      <c r="H751" s="41"/>
      <c r="I751" s="41"/>
      <c r="J751" s="41"/>
      <c r="K751" s="40"/>
    </row>
    <row r="752" spans="1:11">
      <c r="A752" s="39" t="s">
        <v>2046</v>
      </c>
      <c r="B752" s="39" t="s">
        <v>967</v>
      </c>
      <c r="C752" s="39" t="s">
        <v>2045</v>
      </c>
      <c r="D752" s="39" t="s">
        <v>2044</v>
      </c>
      <c r="E752" s="39" t="s">
        <v>1954</v>
      </c>
      <c r="F752" s="50">
        <v>3451</v>
      </c>
      <c r="G752" s="39" t="s">
        <v>2043</v>
      </c>
      <c r="H752" s="41"/>
      <c r="I752" s="41"/>
      <c r="J752" s="41"/>
      <c r="K752" s="40"/>
    </row>
    <row r="753" spans="1:11">
      <c r="A753" s="39" t="s">
        <v>2042</v>
      </c>
      <c r="B753" s="39" t="s">
        <v>1051</v>
      </c>
      <c r="C753" s="39" t="s">
        <v>2041</v>
      </c>
      <c r="D753" s="39" t="s">
        <v>2040</v>
      </c>
      <c r="E753" s="39" t="s">
        <v>1954</v>
      </c>
      <c r="F753" s="50">
        <v>3773</v>
      </c>
      <c r="G753" s="39" t="s">
        <v>2039</v>
      </c>
      <c r="H753" s="41"/>
      <c r="I753" s="41"/>
      <c r="J753" s="41"/>
      <c r="K753" s="40"/>
    </row>
    <row r="754" spans="1:11">
      <c r="A754" s="39" t="s">
        <v>531</v>
      </c>
      <c r="B754" s="39" t="s">
        <v>2038</v>
      </c>
      <c r="C754" s="39" t="s">
        <v>2037</v>
      </c>
      <c r="D754" s="39" t="s">
        <v>2036</v>
      </c>
      <c r="E754" s="39" t="s">
        <v>1954</v>
      </c>
      <c r="F754" s="50">
        <v>3104</v>
      </c>
      <c r="G754" s="39" t="s">
        <v>2035</v>
      </c>
      <c r="H754" s="41"/>
      <c r="I754" s="41"/>
      <c r="J754" s="41"/>
      <c r="K754" s="40"/>
    </row>
    <row r="755" spans="1:11">
      <c r="A755" s="39" t="s">
        <v>331</v>
      </c>
      <c r="B755" s="39" t="s">
        <v>947</v>
      </c>
      <c r="C755" s="39" t="s">
        <v>2034</v>
      </c>
      <c r="D755" s="39" t="s">
        <v>2033</v>
      </c>
      <c r="E755" s="39" t="s">
        <v>1954</v>
      </c>
      <c r="F755" s="50">
        <v>3049</v>
      </c>
      <c r="G755" s="39" t="s">
        <v>2032</v>
      </c>
      <c r="H755" s="41"/>
      <c r="I755" s="41"/>
      <c r="J755" s="41"/>
      <c r="K755" s="40"/>
    </row>
    <row r="756" spans="1:11">
      <c r="A756" s="39" t="s">
        <v>545</v>
      </c>
      <c r="B756" s="39" t="s">
        <v>938</v>
      </c>
      <c r="C756" s="39" t="s">
        <v>2031</v>
      </c>
      <c r="D756" s="39" t="s">
        <v>2027</v>
      </c>
      <c r="E756" s="39" t="s">
        <v>1954</v>
      </c>
      <c r="F756" s="50">
        <v>3281</v>
      </c>
      <c r="G756" s="39" t="s">
        <v>2030</v>
      </c>
      <c r="H756" s="41"/>
      <c r="I756" s="41"/>
      <c r="J756" s="41"/>
      <c r="K756" s="40"/>
    </row>
    <row r="757" spans="1:11">
      <c r="A757" s="39" t="s">
        <v>2029</v>
      </c>
      <c r="B757" s="39" t="s">
        <v>927</v>
      </c>
      <c r="C757" s="39" t="s">
        <v>2028</v>
      </c>
      <c r="D757" s="39" t="s">
        <v>2027</v>
      </c>
      <c r="E757" s="39" t="s">
        <v>1954</v>
      </c>
      <c r="F757" s="50">
        <v>3281</v>
      </c>
      <c r="G757" s="39" t="s">
        <v>2026</v>
      </c>
      <c r="H757" s="41"/>
      <c r="I757" s="41"/>
      <c r="J757" s="41"/>
      <c r="K757" s="40"/>
    </row>
    <row r="758" spans="1:11">
      <c r="A758" s="39" t="s">
        <v>450</v>
      </c>
      <c r="B758" s="39" t="s">
        <v>805</v>
      </c>
      <c r="C758" s="39" t="s">
        <v>2025</v>
      </c>
      <c r="D758" s="39" t="s">
        <v>2024</v>
      </c>
      <c r="E758" s="39" t="s">
        <v>1954</v>
      </c>
      <c r="F758" s="50">
        <v>3894</v>
      </c>
      <c r="G758" s="39" t="s">
        <v>2023</v>
      </c>
      <c r="H758" s="41"/>
      <c r="I758" s="41"/>
      <c r="J758" s="41"/>
      <c r="K758" s="40"/>
    </row>
    <row r="759" spans="1:11">
      <c r="A759" s="39" t="s">
        <v>829</v>
      </c>
      <c r="B759" s="39" t="s">
        <v>2022</v>
      </c>
      <c r="C759" s="39" t="s">
        <v>2021</v>
      </c>
      <c r="D759" s="39" t="s">
        <v>2020</v>
      </c>
      <c r="E759" s="39" t="s">
        <v>1954</v>
      </c>
      <c r="F759" s="50">
        <v>3304</v>
      </c>
      <c r="G759" s="39" t="s">
        <v>2019</v>
      </c>
      <c r="H759" s="41"/>
      <c r="I759" s="41"/>
      <c r="J759" s="41"/>
      <c r="K759" s="40"/>
    </row>
    <row r="760" spans="1:11">
      <c r="A760" s="39" t="s">
        <v>541</v>
      </c>
      <c r="B760" s="39" t="s">
        <v>2018</v>
      </c>
      <c r="C760" s="39" t="s">
        <v>2017</v>
      </c>
      <c r="D760" s="39" t="s">
        <v>2016</v>
      </c>
      <c r="E760" s="39" t="s">
        <v>1954</v>
      </c>
      <c r="F760" s="50">
        <v>3259</v>
      </c>
      <c r="G760" s="39" t="s">
        <v>2015</v>
      </c>
      <c r="H760" s="41"/>
      <c r="I760" s="41"/>
      <c r="J760" s="41"/>
      <c r="K760" s="40"/>
    </row>
    <row r="761" spans="1:11">
      <c r="A761" s="39" t="s">
        <v>858</v>
      </c>
      <c r="B761" s="39" t="s">
        <v>154</v>
      </c>
      <c r="C761" s="39" t="s">
        <v>2014</v>
      </c>
      <c r="D761" s="39" t="s">
        <v>1978</v>
      </c>
      <c r="E761" s="39" t="s">
        <v>1954</v>
      </c>
      <c r="F761" s="50">
        <v>3431</v>
      </c>
      <c r="G761" s="39" t="s">
        <v>2013</v>
      </c>
      <c r="H761" s="41"/>
      <c r="I761" s="41"/>
      <c r="J761" s="41"/>
      <c r="K761" s="40"/>
    </row>
    <row r="762" spans="1:11">
      <c r="A762" s="39" t="s">
        <v>1003</v>
      </c>
      <c r="B762" s="39" t="s">
        <v>2012</v>
      </c>
      <c r="C762" s="39" t="s">
        <v>2011</v>
      </c>
      <c r="D762" s="39" t="s">
        <v>2010</v>
      </c>
      <c r="E762" s="39" t="s">
        <v>1954</v>
      </c>
      <c r="F762" s="50">
        <v>3773</v>
      </c>
      <c r="G762" s="39" t="s">
        <v>2009</v>
      </c>
      <c r="H762" s="41"/>
      <c r="I762" s="41"/>
      <c r="J762" s="41"/>
      <c r="K762" s="40"/>
    </row>
    <row r="763" spans="1:11">
      <c r="A763" s="39" t="s">
        <v>2008</v>
      </c>
      <c r="B763" s="39" t="s">
        <v>916</v>
      </c>
      <c r="C763" s="39" t="s">
        <v>2007</v>
      </c>
      <c r="D763" s="39" t="s">
        <v>2006</v>
      </c>
      <c r="E763" s="39" t="s">
        <v>1954</v>
      </c>
      <c r="F763" s="50">
        <v>3603</v>
      </c>
      <c r="G763" s="39" t="s">
        <v>2005</v>
      </c>
      <c r="H763" s="41"/>
      <c r="I763" s="41"/>
      <c r="J763" s="41"/>
      <c r="K763" s="40"/>
    </row>
    <row r="764" spans="1:11">
      <c r="A764" s="39" t="s">
        <v>651</v>
      </c>
      <c r="B764" s="39" t="s">
        <v>2004</v>
      </c>
      <c r="C764" s="39" t="s">
        <v>2003</v>
      </c>
      <c r="D764" s="39" t="s">
        <v>2002</v>
      </c>
      <c r="E764" s="39" t="s">
        <v>1954</v>
      </c>
      <c r="F764" s="50">
        <v>3801</v>
      </c>
      <c r="G764" s="39" t="s">
        <v>2001</v>
      </c>
      <c r="H764" s="41"/>
      <c r="I764" s="41"/>
      <c r="J764" s="41"/>
      <c r="K764" s="40"/>
    </row>
    <row r="765" spans="1:11">
      <c r="A765" s="39" t="s">
        <v>2000</v>
      </c>
      <c r="B765" s="39" t="s">
        <v>1999</v>
      </c>
      <c r="C765" s="39" t="s">
        <v>1998</v>
      </c>
      <c r="D765" s="39" t="s">
        <v>1997</v>
      </c>
      <c r="E765" s="39" t="s">
        <v>1954</v>
      </c>
      <c r="F765" s="50">
        <v>3110</v>
      </c>
      <c r="G765" s="39" t="s">
        <v>1996</v>
      </c>
      <c r="H765" s="41"/>
      <c r="I765" s="41"/>
      <c r="J765" s="41"/>
      <c r="K765" s="40"/>
    </row>
    <row r="766" spans="1:11">
      <c r="A766" s="39" t="s">
        <v>959</v>
      </c>
      <c r="B766" s="39" t="s">
        <v>1995</v>
      </c>
      <c r="C766" s="39" t="s">
        <v>1994</v>
      </c>
      <c r="D766" s="39" t="s">
        <v>1975</v>
      </c>
      <c r="E766" s="39" t="s">
        <v>1954</v>
      </c>
      <c r="F766" s="50">
        <v>3301</v>
      </c>
      <c r="G766" s="39" t="s">
        <v>1993</v>
      </c>
      <c r="H766" s="41"/>
      <c r="I766" s="41"/>
      <c r="J766" s="41"/>
      <c r="K766" s="40"/>
    </row>
    <row r="767" spans="1:11">
      <c r="A767" s="39" t="s">
        <v>1992</v>
      </c>
      <c r="B767" s="39" t="s">
        <v>890</v>
      </c>
      <c r="C767" s="39" t="s">
        <v>1991</v>
      </c>
      <c r="D767" s="39" t="s">
        <v>1990</v>
      </c>
      <c r="E767" s="39" t="s">
        <v>1954</v>
      </c>
      <c r="F767" s="50">
        <v>3581</v>
      </c>
      <c r="G767" s="39" t="s">
        <v>1989</v>
      </c>
      <c r="H767" s="41"/>
      <c r="I767" s="41"/>
      <c r="J767" s="41"/>
      <c r="K767" s="40"/>
    </row>
    <row r="768" spans="1:11">
      <c r="A768" s="39" t="s">
        <v>1216</v>
      </c>
      <c r="B768" s="39" t="s">
        <v>523</v>
      </c>
      <c r="C768" s="39" t="s">
        <v>1988</v>
      </c>
      <c r="D768" s="39" t="s">
        <v>266</v>
      </c>
      <c r="E768" s="39" t="s">
        <v>1954</v>
      </c>
      <c r="F768" s="50">
        <v>3570</v>
      </c>
      <c r="G768" s="39" t="s">
        <v>1987</v>
      </c>
      <c r="H768" s="41"/>
      <c r="I768" s="41"/>
      <c r="J768" s="41"/>
      <c r="K768" s="40"/>
    </row>
    <row r="769" spans="1:11">
      <c r="A769" s="39" t="s">
        <v>1462</v>
      </c>
      <c r="B769" s="39" t="s">
        <v>886</v>
      </c>
      <c r="C769" s="39" t="s">
        <v>1986</v>
      </c>
      <c r="D769" s="39" t="s">
        <v>1975</v>
      </c>
      <c r="E769" s="39" t="s">
        <v>1954</v>
      </c>
      <c r="F769" s="50">
        <v>3301</v>
      </c>
      <c r="G769" s="39" t="s">
        <v>1985</v>
      </c>
      <c r="H769" s="41"/>
      <c r="I769" s="41"/>
      <c r="J769" s="41"/>
      <c r="K769" s="40"/>
    </row>
    <row r="770" spans="1:11">
      <c r="A770" s="39" t="s">
        <v>1984</v>
      </c>
      <c r="B770" s="39" t="s">
        <v>1983</v>
      </c>
      <c r="C770" s="39" t="s">
        <v>1982</v>
      </c>
      <c r="D770" s="39" t="s">
        <v>1978</v>
      </c>
      <c r="E770" s="39" t="s">
        <v>1954</v>
      </c>
      <c r="F770" s="50">
        <v>3431</v>
      </c>
      <c r="G770" s="39" t="s">
        <v>1981</v>
      </c>
      <c r="H770" s="41"/>
      <c r="I770" s="41"/>
      <c r="J770" s="41"/>
      <c r="K770" s="40"/>
    </row>
    <row r="771" spans="1:11">
      <c r="A771" s="39" t="s">
        <v>578</v>
      </c>
      <c r="B771" s="39" t="s">
        <v>1980</v>
      </c>
      <c r="C771" s="39" t="s">
        <v>1979</v>
      </c>
      <c r="D771" s="39" t="s">
        <v>1978</v>
      </c>
      <c r="E771" s="39" t="s">
        <v>1954</v>
      </c>
      <c r="F771" s="50">
        <v>3431</v>
      </c>
      <c r="G771" s="39" t="s">
        <v>1977</v>
      </c>
      <c r="H771" s="41"/>
      <c r="I771" s="41"/>
      <c r="J771" s="41"/>
      <c r="K771" s="40"/>
    </row>
    <row r="772" spans="1:11">
      <c r="A772" s="39" t="s">
        <v>494</v>
      </c>
      <c r="B772" s="39" t="s">
        <v>852</v>
      </c>
      <c r="C772" s="39" t="s">
        <v>1976</v>
      </c>
      <c r="D772" s="39" t="s">
        <v>1975</v>
      </c>
      <c r="E772" s="39" t="s">
        <v>1954</v>
      </c>
      <c r="F772" s="50">
        <v>3301</v>
      </c>
      <c r="G772" s="39" t="s">
        <v>1974</v>
      </c>
      <c r="H772" s="41"/>
      <c r="I772" s="41"/>
      <c r="J772" s="41"/>
      <c r="K772" s="40"/>
    </row>
    <row r="773" spans="1:11">
      <c r="A773" s="39" t="s">
        <v>1973</v>
      </c>
      <c r="B773" s="39" t="s">
        <v>1972</v>
      </c>
      <c r="C773" s="39" t="s">
        <v>1971</v>
      </c>
      <c r="D773" s="39" t="s">
        <v>1970</v>
      </c>
      <c r="E773" s="39" t="s">
        <v>1954</v>
      </c>
      <c r="F773" s="50">
        <v>3229</v>
      </c>
      <c r="G773" s="39" t="s">
        <v>1969</v>
      </c>
      <c r="H773" s="41"/>
      <c r="I773" s="41"/>
      <c r="J773" s="41"/>
      <c r="K773" s="40"/>
    </row>
    <row r="774" spans="1:11">
      <c r="A774" s="39" t="s">
        <v>1968</v>
      </c>
      <c r="B774" s="39" t="s">
        <v>848</v>
      </c>
      <c r="C774" s="39" t="s">
        <v>1967</v>
      </c>
      <c r="D774" s="39" t="s">
        <v>1966</v>
      </c>
      <c r="E774" s="39" t="s">
        <v>1954</v>
      </c>
      <c r="F774" s="50">
        <v>3255</v>
      </c>
      <c r="G774" s="39" t="s">
        <v>1965</v>
      </c>
      <c r="H774" s="41"/>
      <c r="I774" s="41"/>
      <c r="J774" s="41"/>
      <c r="K774" s="40"/>
    </row>
    <row r="775" spans="1:11">
      <c r="A775" s="39" t="s">
        <v>314</v>
      </c>
      <c r="B775" s="39" t="s">
        <v>843</v>
      </c>
      <c r="C775" s="39" t="s">
        <v>1964</v>
      </c>
      <c r="D775" s="39" t="s">
        <v>1963</v>
      </c>
      <c r="E775" s="39" t="s">
        <v>1954</v>
      </c>
      <c r="F775" s="50">
        <v>3755</v>
      </c>
      <c r="G775" s="39" t="s">
        <v>1962</v>
      </c>
      <c r="H775" s="41"/>
      <c r="I775" s="41"/>
      <c r="J775" s="41"/>
      <c r="K775" s="40"/>
    </row>
    <row r="776" spans="1:11">
      <c r="A776" s="39" t="s">
        <v>980</v>
      </c>
      <c r="B776" s="39" t="s">
        <v>1961</v>
      </c>
      <c r="C776" s="39" t="s">
        <v>1960</v>
      </c>
      <c r="D776" s="39" t="s">
        <v>1959</v>
      </c>
      <c r="E776" s="39" t="s">
        <v>1954</v>
      </c>
      <c r="F776" s="50">
        <v>3885</v>
      </c>
      <c r="G776" s="39" t="s">
        <v>1958</v>
      </c>
      <c r="H776" s="41"/>
      <c r="I776" s="41"/>
      <c r="J776" s="41"/>
      <c r="K776" s="40"/>
    </row>
    <row r="777" spans="1:11">
      <c r="A777" s="39" t="s">
        <v>235</v>
      </c>
      <c r="B777" s="39" t="s">
        <v>1957</v>
      </c>
      <c r="C777" s="39" t="s">
        <v>1956</v>
      </c>
      <c r="D777" s="39" t="s">
        <v>1955</v>
      </c>
      <c r="E777" s="39" t="s">
        <v>1954</v>
      </c>
      <c r="F777" s="50">
        <v>3229</v>
      </c>
      <c r="G777" s="39" t="s">
        <v>1953</v>
      </c>
      <c r="H777" s="41"/>
      <c r="I777" s="41"/>
      <c r="J777" s="41"/>
      <c r="K777" s="40"/>
    </row>
    <row r="778" spans="1:11">
      <c r="A778" s="39" t="s">
        <v>1952</v>
      </c>
      <c r="B778" s="39" t="s">
        <v>154</v>
      </c>
      <c r="C778" s="39" t="s">
        <v>1951</v>
      </c>
      <c r="D778" s="39" t="s">
        <v>1950</v>
      </c>
      <c r="E778" s="39" t="s">
        <v>1759</v>
      </c>
      <c r="F778" s="50">
        <v>7006</v>
      </c>
      <c r="G778" s="39" t="s">
        <v>1949</v>
      </c>
      <c r="H778" s="41">
        <v>1100</v>
      </c>
      <c r="I778" s="41">
        <v>495</v>
      </c>
      <c r="J778" s="41"/>
      <c r="K778" s="40">
        <f ca="1">TODAY()-28</f>
        <v>43966</v>
      </c>
    </row>
    <row r="779" spans="1:11">
      <c r="A779" s="39" t="s">
        <v>1948</v>
      </c>
      <c r="B779" s="39" t="s">
        <v>605</v>
      </c>
      <c r="C779" s="39" t="s">
        <v>1947</v>
      </c>
      <c r="D779" s="39" t="s">
        <v>1946</v>
      </c>
      <c r="E779" s="39" t="s">
        <v>1759</v>
      </c>
      <c r="F779" s="50">
        <v>7052</v>
      </c>
      <c r="G779" s="39" t="s">
        <v>1945</v>
      </c>
      <c r="H779" s="41">
        <v>1100</v>
      </c>
      <c r="I779" s="41"/>
      <c r="J779" s="41"/>
      <c r="K779" s="40">
        <f ca="1">TODAY()-63</f>
        <v>43931</v>
      </c>
    </row>
    <row r="780" spans="1:11">
      <c r="A780" s="39" t="s">
        <v>53</v>
      </c>
      <c r="B780" s="39" t="s">
        <v>1944</v>
      </c>
      <c r="C780" s="39" t="s">
        <v>1943</v>
      </c>
      <c r="D780" s="39" t="s">
        <v>1942</v>
      </c>
      <c r="E780" s="39" t="s">
        <v>1759</v>
      </c>
      <c r="F780" s="50">
        <v>8736</v>
      </c>
      <c r="G780" s="39" t="s">
        <v>1941</v>
      </c>
      <c r="H780" s="41">
        <v>1100</v>
      </c>
      <c r="I780" s="41"/>
      <c r="J780" s="41"/>
      <c r="K780" s="40">
        <f ca="1">TODAY()-51</f>
        <v>43943</v>
      </c>
    </row>
    <row r="781" spans="1:11">
      <c r="A781" s="39" t="s">
        <v>659</v>
      </c>
      <c r="B781" s="39" t="s">
        <v>1940</v>
      </c>
      <c r="C781" s="39" t="s">
        <v>1939</v>
      </c>
      <c r="D781" s="39" t="s">
        <v>1938</v>
      </c>
      <c r="E781" s="39" t="s">
        <v>1759</v>
      </c>
      <c r="F781" s="50">
        <v>8869</v>
      </c>
      <c r="G781" s="39" t="s">
        <v>1937</v>
      </c>
      <c r="H781" s="41">
        <v>1100</v>
      </c>
      <c r="I781" s="41"/>
      <c r="J781" s="41"/>
      <c r="K781" s="40">
        <f ca="1">TODAY()-12</f>
        <v>43982</v>
      </c>
    </row>
    <row r="782" spans="1:11">
      <c r="A782" s="39" t="s">
        <v>1936</v>
      </c>
      <c r="B782" s="39" t="s">
        <v>757</v>
      </c>
      <c r="C782" s="39" t="s">
        <v>1935</v>
      </c>
      <c r="D782" s="39" t="s">
        <v>1934</v>
      </c>
      <c r="E782" s="39" t="s">
        <v>1759</v>
      </c>
      <c r="F782" s="50">
        <v>8826</v>
      </c>
      <c r="G782" s="39" t="s">
        <v>1933</v>
      </c>
      <c r="H782" s="41"/>
      <c r="I782" s="41"/>
      <c r="J782" s="41"/>
      <c r="K782" s="40"/>
    </row>
    <row r="783" spans="1:11">
      <c r="A783" s="39" t="s">
        <v>1932</v>
      </c>
      <c r="B783" s="39" t="s">
        <v>754</v>
      </c>
      <c r="C783" s="39" t="s">
        <v>1931</v>
      </c>
      <c r="D783" s="39" t="s">
        <v>1930</v>
      </c>
      <c r="E783" s="39" t="s">
        <v>1759</v>
      </c>
      <c r="F783" s="50">
        <v>7746</v>
      </c>
      <c r="G783" s="39" t="s">
        <v>1929</v>
      </c>
      <c r="H783" s="41"/>
      <c r="I783" s="41"/>
      <c r="J783" s="41"/>
      <c r="K783" s="40"/>
    </row>
    <row r="784" spans="1:11">
      <c r="A784" s="39" t="s">
        <v>450</v>
      </c>
      <c r="B784" s="39" t="s">
        <v>692</v>
      </c>
      <c r="C784" s="39" t="s">
        <v>1928</v>
      </c>
      <c r="D784" s="39" t="s">
        <v>1927</v>
      </c>
      <c r="E784" s="39" t="s">
        <v>1759</v>
      </c>
      <c r="F784" s="50">
        <v>8638</v>
      </c>
      <c r="G784" s="39" t="s">
        <v>1926</v>
      </c>
      <c r="H784" s="41"/>
      <c r="I784" s="41"/>
      <c r="J784" s="41"/>
      <c r="K784" s="40"/>
    </row>
    <row r="785" spans="1:11">
      <c r="A785" s="39" t="s">
        <v>975</v>
      </c>
      <c r="B785" s="39" t="s">
        <v>1925</v>
      </c>
      <c r="C785" s="39" t="s">
        <v>1924</v>
      </c>
      <c r="D785" s="39" t="s">
        <v>1923</v>
      </c>
      <c r="E785" s="39" t="s">
        <v>1759</v>
      </c>
      <c r="F785" s="50">
        <v>7853</v>
      </c>
      <c r="G785" s="39" t="s">
        <v>1922</v>
      </c>
      <c r="H785" s="41"/>
      <c r="I785" s="41"/>
      <c r="J785" s="41"/>
      <c r="K785" s="40"/>
    </row>
    <row r="786" spans="1:11">
      <c r="A786" s="39" t="s">
        <v>688</v>
      </c>
      <c r="B786" s="39" t="s">
        <v>1921</v>
      </c>
      <c r="C786" s="39" t="s">
        <v>1920</v>
      </c>
      <c r="D786" s="39" t="s">
        <v>1919</v>
      </c>
      <c r="E786" s="39" t="s">
        <v>1759</v>
      </c>
      <c r="F786" s="50">
        <v>7855</v>
      </c>
      <c r="G786" s="39" t="s">
        <v>1918</v>
      </c>
      <c r="H786" s="41"/>
      <c r="I786" s="41"/>
      <c r="J786" s="41"/>
      <c r="K786" s="40"/>
    </row>
    <row r="787" spans="1:11">
      <c r="A787" s="39" t="s">
        <v>778</v>
      </c>
      <c r="B787" s="39" t="s">
        <v>1917</v>
      </c>
      <c r="C787" s="39" t="s">
        <v>1916</v>
      </c>
      <c r="D787" s="39" t="s">
        <v>1915</v>
      </c>
      <c r="E787" s="39" t="s">
        <v>1759</v>
      </c>
      <c r="F787" s="50">
        <v>7030</v>
      </c>
      <c r="G787" s="39" t="s">
        <v>1914</v>
      </c>
      <c r="H787" s="41"/>
      <c r="I787" s="41"/>
      <c r="J787" s="41"/>
      <c r="K787" s="40"/>
    </row>
    <row r="788" spans="1:11">
      <c r="A788" s="39" t="s">
        <v>1773</v>
      </c>
      <c r="B788" s="39" t="s">
        <v>828</v>
      </c>
      <c r="C788" s="39" t="s">
        <v>1913</v>
      </c>
      <c r="D788" s="39" t="s">
        <v>1912</v>
      </c>
      <c r="E788" s="39" t="s">
        <v>1759</v>
      </c>
      <c r="F788" s="50">
        <v>7834</v>
      </c>
      <c r="G788" s="39" t="s">
        <v>1911</v>
      </c>
      <c r="H788" s="41"/>
      <c r="I788" s="41"/>
      <c r="J788" s="41"/>
      <c r="K788" s="40"/>
    </row>
    <row r="789" spans="1:11">
      <c r="A789" s="39" t="s">
        <v>48</v>
      </c>
      <c r="B789" s="39" t="s">
        <v>1910</v>
      </c>
      <c r="C789" s="39" t="s">
        <v>1909</v>
      </c>
      <c r="D789" s="39" t="s">
        <v>1908</v>
      </c>
      <c r="E789" s="39" t="s">
        <v>1759</v>
      </c>
      <c r="F789" s="50">
        <v>8512</v>
      </c>
      <c r="G789" s="39" t="s">
        <v>1907</v>
      </c>
      <c r="H789" s="41"/>
      <c r="I789" s="41"/>
      <c r="J789" s="41"/>
      <c r="K789" s="40"/>
    </row>
    <row r="790" spans="1:11">
      <c r="A790" s="39" t="s">
        <v>299</v>
      </c>
      <c r="B790" s="39" t="s">
        <v>1906</v>
      </c>
      <c r="C790" s="39" t="s">
        <v>1905</v>
      </c>
      <c r="D790" s="39" t="s">
        <v>1904</v>
      </c>
      <c r="E790" s="39" t="s">
        <v>1759</v>
      </c>
      <c r="F790" s="50">
        <v>7509</v>
      </c>
      <c r="G790" s="39" t="s">
        <v>1903</v>
      </c>
      <c r="H790" s="41"/>
      <c r="I790" s="41"/>
      <c r="J790" s="41"/>
      <c r="K790" s="40"/>
    </row>
    <row r="791" spans="1:11">
      <c r="A791" s="39" t="s">
        <v>663</v>
      </c>
      <c r="B791" s="39" t="s">
        <v>677</v>
      </c>
      <c r="C791" s="39" t="s">
        <v>1902</v>
      </c>
      <c r="D791" s="39" t="s">
        <v>1901</v>
      </c>
      <c r="E791" s="39" t="s">
        <v>1759</v>
      </c>
      <c r="F791" s="50">
        <v>8854</v>
      </c>
      <c r="G791" s="39" t="s">
        <v>1900</v>
      </c>
      <c r="H791" s="41"/>
      <c r="I791" s="41"/>
      <c r="J791" s="41"/>
      <c r="K791" s="40"/>
    </row>
    <row r="792" spans="1:11">
      <c r="A792" s="39" t="s">
        <v>1899</v>
      </c>
      <c r="B792" s="39" t="s">
        <v>1898</v>
      </c>
      <c r="C792" s="39" t="s">
        <v>1897</v>
      </c>
      <c r="D792" s="39" t="s">
        <v>1896</v>
      </c>
      <c r="E792" s="39" t="s">
        <v>1759</v>
      </c>
      <c r="F792" s="50">
        <v>7461</v>
      </c>
      <c r="G792" s="39" t="s">
        <v>1895</v>
      </c>
      <c r="H792" s="41"/>
      <c r="I792" s="41"/>
      <c r="J792" s="41"/>
      <c r="K792" s="40"/>
    </row>
    <row r="793" spans="1:11">
      <c r="A793" s="39" t="s">
        <v>1894</v>
      </c>
      <c r="B793" s="39" t="s">
        <v>1893</v>
      </c>
      <c r="C793" s="39" t="s">
        <v>1892</v>
      </c>
      <c r="D793" s="39" t="s">
        <v>1764</v>
      </c>
      <c r="E793" s="39" t="s">
        <v>1759</v>
      </c>
      <c r="F793" s="50">
        <v>7042</v>
      </c>
      <c r="G793" s="39" t="s">
        <v>1891</v>
      </c>
      <c r="H793" s="41"/>
      <c r="I793" s="41"/>
      <c r="J793" s="41"/>
      <c r="K793" s="40"/>
    </row>
    <row r="794" spans="1:11">
      <c r="A794" s="39" t="s">
        <v>651</v>
      </c>
      <c r="B794" s="39" t="s">
        <v>1890</v>
      </c>
      <c r="C794" s="39" t="s">
        <v>1889</v>
      </c>
      <c r="D794" s="39" t="s">
        <v>1888</v>
      </c>
      <c r="E794" s="39" t="s">
        <v>1759</v>
      </c>
      <c r="F794" s="50">
        <v>7009</v>
      </c>
      <c r="G794" s="39" t="s">
        <v>1887</v>
      </c>
      <c r="H794" s="41"/>
      <c r="I794" s="41"/>
      <c r="J794" s="41"/>
      <c r="K794" s="40"/>
    </row>
    <row r="795" spans="1:11">
      <c r="A795" s="39" t="s">
        <v>1886</v>
      </c>
      <c r="B795" s="39" t="s">
        <v>672</v>
      </c>
      <c r="C795" s="39" t="s">
        <v>1885</v>
      </c>
      <c r="D795" s="39" t="s">
        <v>1764</v>
      </c>
      <c r="E795" s="39" t="s">
        <v>1759</v>
      </c>
      <c r="F795" s="50">
        <v>7043</v>
      </c>
      <c r="G795" s="39" t="s">
        <v>1884</v>
      </c>
      <c r="H795" s="41"/>
      <c r="I795" s="41"/>
      <c r="J795" s="41"/>
      <c r="K795" s="40"/>
    </row>
    <row r="796" spans="1:11">
      <c r="A796" s="39" t="s">
        <v>1883</v>
      </c>
      <c r="B796" s="39" t="s">
        <v>1882</v>
      </c>
      <c r="C796" s="39" t="s">
        <v>1881</v>
      </c>
      <c r="D796" s="39" t="s">
        <v>1880</v>
      </c>
      <c r="E796" s="39" t="s">
        <v>1759</v>
      </c>
      <c r="F796" s="50">
        <v>7830</v>
      </c>
      <c r="G796" s="39" t="s">
        <v>1879</v>
      </c>
      <c r="H796" s="41"/>
      <c r="I796" s="41"/>
      <c r="J796" s="41"/>
      <c r="K796" s="40"/>
    </row>
    <row r="797" spans="1:11">
      <c r="A797" s="39" t="s">
        <v>1878</v>
      </c>
      <c r="B797" s="39" t="s">
        <v>984</v>
      </c>
      <c r="C797" s="39" t="s">
        <v>1877</v>
      </c>
      <c r="D797" s="39" t="s">
        <v>1876</v>
      </c>
      <c r="E797" s="39" t="s">
        <v>1759</v>
      </c>
      <c r="F797" s="50">
        <v>7821</v>
      </c>
      <c r="G797" s="39" t="s">
        <v>1875</v>
      </c>
      <c r="H797" s="41"/>
      <c r="I797" s="41"/>
      <c r="J797" s="41"/>
      <c r="K797" s="40"/>
    </row>
    <row r="798" spans="1:11">
      <c r="A798" s="39" t="s">
        <v>1588</v>
      </c>
      <c r="B798" s="39" t="s">
        <v>1874</v>
      </c>
      <c r="C798" s="39" t="s">
        <v>1873</v>
      </c>
      <c r="D798" s="39" t="s">
        <v>1872</v>
      </c>
      <c r="E798" s="39" t="s">
        <v>1759</v>
      </c>
      <c r="F798" s="50">
        <v>7628</v>
      </c>
      <c r="G798" s="39" t="s">
        <v>1871</v>
      </c>
      <c r="H798" s="41"/>
      <c r="I798" s="41"/>
      <c r="J798" s="41"/>
      <c r="K798" s="40"/>
    </row>
    <row r="799" spans="1:11">
      <c r="A799" s="39" t="s">
        <v>1870</v>
      </c>
      <c r="B799" s="39" t="s">
        <v>662</v>
      </c>
      <c r="C799" s="39" t="s">
        <v>1869</v>
      </c>
      <c r="D799" s="39" t="s">
        <v>1868</v>
      </c>
      <c r="E799" s="39" t="s">
        <v>1759</v>
      </c>
      <c r="F799" s="50">
        <v>7078</v>
      </c>
      <c r="G799" s="39" t="s">
        <v>1867</v>
      </c>
      <c r="H799" s="41"/>
      <c r="I799" s="41"/>
      <c r="J799" s="41"/>
      <c r="K799" s="40"/>
    </row>
    <row r="800" spans="1:11">
      <c r="A800" s="39" t="s">
        <v>239</v>
      </c>
      <c r="B800" s="39" t="s">
        <v>1866</v>
      </c>
      <c r="C800" s="39" t="s">
        <v>1865</v>
      </c>
      <c r="D800" s="39" t="s">
        <v>1804</v>
      </c>
      <c r="E800" s="39" t="s">
        <v>1759</v>
      </c>
      <c r="F800" s="50">
        <v>7002</v>
      </c>
      <c r="G800" s="39" t="s">
        <v>1864</v>
      </c>
      <c r="H800" s="41"/>
      <c r="I800" s="41"/>
      <c r="J800" s="41"/>
      <c r="K800" s="40"/>
    </row>
    <row r="801" spans="1:11">
      <c r="A801" s="39" t="s">
        <v>494</v>
      </c>
      <c r="B801" s="39" t="s">
        <v>817</v>
      </c>
      <c r="C801" s="39" t="s">
        <v>1863</v>
      </c>
      <c r="D801" s="39" t="s">
        <v>1862</v>
      </c>
      <c r="E801" s="39" t="s">
        <v>1759</v>
      </c>
      <c r="F801" s="50">
        <v>7624</v>
      </c>
      <c r="G801" s="39" t="s">
        <v>1861</v>
      </c>
      <c r="H801" s="41"/>
      <c r="I801" s="41"/>
      <c r="J801" s="41"/>
      <c r="K801" s="40"/>
    </row>
    <row r="802" spans="1:11">
      <c r="A802" s="39" t="s">
        <v>578</v>
      </c>
      <c r="B802" s="39" t="s">
        <v>1860</v>
      </c>
      <c r="C802" s="39" t="s">
        <v>1859</v>
      </c>
      <c r="D802" s="39" t="s">
        <v>1858</v>
      </c>
      <c r="E802" s="39" t="s">
        <v>1759</v>
      </c>
      <c r="F802" s="50">
        <v>8858</v>
      </c>
      <c r="G802" s="39" t="s">
        <v>1857</v>
      </c>
      <c r="H802" s="41"/>
      <c r="I802" s="41"/>
      <c r="J802" s="41"/>
      <c r="K802" s="40"/>
    </row>
    <row r="803" spans="1:11">
      <c r="A803" s="39" t="s">
        <v>810</v>
      </c>
      <c r="B803" s="39" t="s">
        <v>1856</v>
      </c>
      <c r="C803" s="39" t="s">
        <v>1855</v>
      </c>
      <c r="D803" s="39" t="s">
        <v>533</v>
      </c>
      <c r="E803" s="39" t="s">
        <v>1759</v>
      </c>
      <c r="F803" s="50">
        <v>8807</v>
      </c>
      <c r="G803" s="39" t="s">
        <v>1854</v>
      </c>
      <c r="H803" s="41"/>
      <c r="I803" s="41"/>
      <c r="J803" s="41"/>
      <c r="K803" s="40"/>
    </row>
    <row r="804" spans="1:11">
      <c r="A804" s="39" t="s">
        <v>177</v>
      </c>
      <c r="B804" s="39" t="s">
        <v>1853</v>
      </c>
      <c r="C804" s="39" t="s">
        <v>1852</v>
      </c>
      <c r="D804" s="39" t="s">
        <v>1851</v>
      </c>
      <c r="E804" s="39" t="s">
        <v>1759</v>
      </c>
      <c r="F804" s="50">
        <v>8057</v>
      </c>
      <c r="G804" s="39" t="s">
        <v>1850</v>
      </c>
      <c r="H804" s="41"/>
      <c r="I804" s="41"/>
      <c r="J804" s="41"/>
      <c r="K804" s="40"/>
    </row>
    <row r="805" spans="1:11">
      <c r="A805" s="39" t="s">
        <v>155</v>
      </c>
      <c r="B805" s="39" t="s">
        <v>909</v>
      </c>
      <c r="C805" s="39" t="s">
        <v>1849</v>
      </c>
      <c r="D805" s="39" t="s">
        <v>1848</v>
      </c>
      <c r="E805" s="39" t="s">
        <v>1759</v>
      </c>
      <c r="F805" s="50">
        <v>7304</v>
      </c>
      <c r="G805" s="39" t="s">
        <v>1847</v>
      </c>
      <c r="H805" s="41"/>
      <c r="I805" s="41"/>
      <c r="J805" s="41"/>
      <c r="K805" s="40"/>
    </row>
    <row r="806" spans="1:11">
      <c r="A806" s="39" t="s">
        <v>107</v>
      </c>
      <c r="B806" s="39" t="s">
        <v>1846</v>
      </c>
      <c r="C806" s="39" t="s">
        <v>1845</v>
      </c>
      <c r="D806" s="39" t="s">
        <v>1844</v>
      </c>
      <c r="E806" s="39" t="s">
        <v>1759</v>
      </c>
      <c r="F806" s="50">
        <v>8520</v>
      </c>
      <c r="G806" s="39" t="s">
        <v>1843</v>
      </c>
      <c r="H806" s="41"/>
      <c r="I806" s="41"/>
      <c r="J806" s="41"/>
      <c r="K806" s="40"/>
    </row>
    <row r="807" spans="1:11">
      <c r="A807" s="39" t="s">
        <v>613</v>
      </c>
      <c r="B807" s="39" t="s">
        <v>1842</v>
      </c>
      <c r="C807" s="39" t="s">
        <v>1841</v>
      </c>
      <c r="D807" s="39" t="s">
        <v>1840</v>
      </c>
      <c r="E807" s="39" t="s">
        <v>1759</v>
      </c>
      <c r="F807" s="50">
        <v>8247</v>
      </c>
      <c r="G807" s="39" t="s">
        <v>1839</v>
      </c>
      <c r="H807" s="41"/>
      <c r="I807" s="41"/>
      <c r="J807" s="41"/>
      <c r="K807" s="40"/>
    </row>
    <row r="808" spans="1:11">
      <c r="A808" s="39" t="s">
        <v>729</v>
      </c>
      <c r="B808" s="39" t="s">
        <v>1838</v>
      </c>
      <c r="C808" s="39" t="s">
        <v>1837</v>
      </c>
      <c r="D808" s="39" t="s">
        <v>239</v>
      </c>
      <c r="E808" s="39" t="s">
        <v>1759</v>
      </c>
      <c r="F808" s="50">
        <v>7202</v>
      </c>
      <c r="G808" s="39" t="s">
        <v>1836</v>
      </c>
      <c r="H808" s="41"/>
      <c r="I808" s="41"/>
      <c r="J808" s="41"/>
      <c r="K808" s="40"/>
    </row>
    <row r="809" spans="1:11">
      <c r="A809" s="39" t="s">
        <v>48</v>
      </c>
      <c r="B809" s="39" t="s">
        <v>1835</v>
      </c>
      <c r="C809" s="39" t="s">
        <v>1834</v>
      </c>
      <c r="D809" s="39" t="s">
        <v>1833</v>
      </c>
      <c r="E809" s="39" t="s">
        <v>1759</v>
      </c>
      <c r="F809" s="50">
        <v>7726</v>
      </c>
      <c r="G809" s="39" t="s">
        <v>1832</v>
      </c>
      <c r="H809" s="41"/>
      <c r="I809" s="41"/>
      <c r="J809" s="41"/>
      <c r="K809" s="40"/>
    </row>
    <row r="810" spans="1:11">
      <c r="A810" s="39" t="s">
        <v>1831</v>
      </c>
      <c r="B810" s="39" t="s">
        <v>1830</v>
      </c>
      <c r="C810" s="39" t="s">
        <v>1829</v>
      </c>
      <c r="D810" s="39" t="s">
        <v>1779</v>
      </c>
      <c r="E810" s="39" t="s">
        <v>1759</v>
      </c>
      <c r="F810" s="50">
        <v>7444</v>
      </c>
      <c r="G810" s="39" t="s">
        <v>1828</v>
      </c>
      <c r="H810" s="41"/>
      <c r="I810" s="41"/>
      <c r="J810" s="41"/>
      <c r="K810" s="40"/>
    </row>
    <row r="811" spans="1:11">
      <c r="A811" s="39" t="s">
        <v>1827</v>
      </c>
      <c r="B811" s="39" t="s">
        <v>1826</v>
      </c>
      <c r="C811" s="39" t="s">
        <v>1825</v>
      </c>
      <c r="D811" s="39" t="s">
        <v>1824</v>
      </c>
      <c r="E811" s="39" t="s">
        <v>1759</v>
      </c>
      <c r="F811" s="50">
        <v>7020</v>
      </c>
      <c r="G811" s="39" t="s">
        <v>1823</v>
      </c>
      <c r="H811" s="41"/>
      <c r="I811" s="41"/>
      <c r="J811" s="41"/>
      <c r="K811" s="40"/>
    </row>
    <row r="812" spans="1:11">
      <c r="A812" s="39" t="s">
        <v>341</v>
      </c>
      <c r="B812" s="39" t="s">
        <v>1822</v>
      </c>
      <c r="C812" s="39" t="s">
        <v>1821</v>
      </c>
      <c r="D812" s="39" t="s">
        <v>1820</v>
      </c>
      <c r="E812" s="39" t="s">
        <v>1759</v>
      </c>
      <c r="F812" s="50">
        <v>8540</v>
      </c>
      <c r="G812" s="39" t="s">
        <v>1819</v>
      </c>
      <c r="H812" s="41"/>
      <c r="I812" s="41"/>
      <c r="J812" s="41"/>
      <c r="K812" s="40"/>
    </row>
    <row r="813" spans="1:11">
      <c r="A813" s="39" t="s">
        <v>450</v>
      </c>
      <c r="B813" s="39" t="s">
        <v>641</v>
      </c>
      <c r="C813" s="39" t="s">
        <v>1818</v>
      </c>
      <c r="D813" s="39" t="s">
        <v>1817</v>
      </c>
      <c r="E813" s="39" t="s">
        <v>1759</v>
      </c>
      <c r="F813" s="50">
        <v>7712</v>
      </c>
      <c r="G813" s="39" t="s">
        <v>1816</v>
      </c>
      <c r="H813" s="41"/>
      <c r="I813" s="41"/>
      <c r="J813" s="41"/>
      <c r="K813" s="40"/>
    </row>
    <row r="814" spans="1:11">
      <c r="A814" s="39" t="s">
        <v>801</v>
      </c>
      <c r="B814" s="39" t="s">
        <v>1815</v>
      </c>
      <c r="C814" s="39" t="s">
        <v>1814</v>
      </c>
      <c r="D814" s="39" t="s">
        <v>1813</v>
      </c>
      <c r="E814" s="39" t="s">
        <v>1759</v>
      </c>
      <c r="F814" s="50">
        <v>7421</v>
      </c>
      <c r="G814" s="39"/>
      <c r="H814" s="41"/>
      <c r="I814" s="41"/>
      <c r="J814" s="41"/>
      <c r="K814" s="40"/>
    </row>
    <row r="815" spans="1:11">
      <c r="A815" s="39" t="s">
        <v>1681</v>
      </c>
      <c r="B815" s="39" t="s">
        <v>629</v>
      </c>
      <c r="C815" s="39" t="s">
        <v>1812</v>
      </c>
      <c r="D815" s="39" t="s">
        <v>1811</v>
      </c>
      <c r="E815" s="39" t="s">
        <v>1759</v>
      </c>
      <c r="F815" s="50">
        <v>7648</v>
      </c>
      <c r="G815" s="39" t="s">
        <v>1810</v>
      </c>
      <c r="H815" s="41"/>
      <c r="I815" s="41"/>
      <c r="J815" s="41"/>
      <c r="K815" s="40"/>
    </row>
    <row r="816" spans="1:11">
      <c r="A816" s="39" t="s">
        <v>1809</v>
      </c>
      <c r="B816" s="39" t="s">
        <v>624</v>
      </c>
      <c r="C816" s="39" t="s">
        <v>1808</v>
      </c>
      <c r="D816" s="39" t="s">
        <v>1807</v>
      </c>
      <c r="E816" s="39" t="s">
        <v>1759</v>
      </c>
      <c r="F816" s="50">
        <v>8534</v>
      </c>
      <c r="G816" s="39" t="s">
        <v>1806</v>
      </c>
      <c r="H816" s="41"/>
      <c r="I816" s="41"/>
      <c r="J816" s="41"/>
      <c r="K816" s="40"/>
    </row>
    <row r="817" spans="1:11">
      <c r="A817" s="39" t="s">
        <v>1160</v>
      </c>
      <c r="B817" s="39" t="s">
        <v>790</v>
      </c>
      <c r="C817" s="39" t="s">
        <v>1805</v>
      </c>
      <c r="D817" s="39" t="s">
        <v>1804</v>
      </c>
      <c r="E817" s="39" t="s">
        <v>1759</v>
      </c>
      <c r="F817" s="50">
        <v>7002</v>
      </c>
      <c r="G817" s="39"/>
      <c r="H817" s="41"/>
      <c r="I817" s="41"/>
      <c r="J817" s="41"/>
      <c r="K817" s="40"/>
    </row>
    <row r="818" spans="1:11">
      <c r="A818" s="39" t="s">
        <v>116</v>
      </c>
      <c r="B818" s="39" t="s">
        <v>1803</v>
      </c>
      <c r="C818" s="39" t="s">
        <v>1802</v>
      </c>
      <c r="D818" s="39" t="s">
        <v>1801</v>
      </c>
      <c r="E818" s="39" t="s">
        <v>1759</v>
      </c>
      <c r="F818" s="50">
        <v>7928</v>
      </c>
      <c r="G818" s="39" t="s">
        <v>1800</v>
      </c>
      <c r="H818" s="41"/>
      <c r="I818" s="41"/>
      <c r="J818" s="41"/>
      <c r="K818" s="40"/>
    </row>
    <row r="819" spans="1:11">
      <c r="A819" s="39" t="s">
        <v>107</v>
      </c>
      <c r="B819" s="39" t="s">
        <v>1799</v>
      </c>
      <c r="C819" s="39" t="s">
        <v>1798</v>
      </c>
      <c r="D819" s="39" t="s">
        <v>1797</v>
      </c>
      <c r="E819" s="39" t="s">
        <v>1759</v>
      </c>
      <c r="F819" s="50">
        <v>7920</v>
      </c>
      <c r="G819" s="39" t="s">
        <v>1796</v>
      </c>
      <c r="H819" s="41"/>
      <c r="I819" s="41"/>
      <c r="J819" s="41"/>
      <c r="K819" s="40"/>
    </row>
    <row r="820" spans="1:11">
      <c r="A820" s="39" t="s">
        <v>1076</v>
      </c>
      <c r="B820" s="39" t="s">
        <v>1795</v>
      </c>
      <c r="C820" s="39" t="s">
        <v>1794</v>
      </c>
      <c r="D820" s="39" t="s">
        <v>71</v>
      </c>
      <c r="E820" s="39" t="s">
        <v>1759</v>
      </c>
      <c r="F820" s="50">
        <v>7940</v>
      </c>
      <c r="G820" s="39" t="s">
        <v>1793</v>
      </c>
      <c r="H820" s="41"/>
      <c r="I820" s="41"/>
      <c r="J820" s="41"/>
      <c r="K820" s="40"/>
    </row>
    <row r="821" spans="1:11">
      <c r="A821" s="39" t="s">
        <v>737</v>
      </c>
      <c r="B821" s="39" t="s">
        <v>1792</v>
      </c>
      <c r="C821" s="39" t="s">
        <v>1791</v>
      </c>
      <c r="D821" s="39" t="s">
        <v>770</v>
      </c>
      <c r="E821" s="39" t="s">
        <v>1759</v>
      </c>
      <c r="F821" s="50">
        <v>7748</v>
      </c>
      <c r="G821" s="39" t="s">
        <v>1790</v>
      </c>
      <c r="H821" s="41"/>
      <c r="I821" s="41"/>
      <c r="J821" s="41"/>
      <c r="K821" s="40"/>
    </row>
    <row r="822" spans="1:11">
      <c r="A822" s="39" t="s">
        <v>1789</v>
      </c>
      <c r="B822" s="39" t="s">
        <v>1788</v>
      </c>
      <c r="C822" s="39" t="s">
        <v>1787</v>
      </c>
      <c r="D822" s="39" t="s">
        <v>1786</v>
      </c>
      <c r="E822" s="39" t="s">
        <v>1759</v>
      </c>
      <c r="F822" s="50">
        <v>7470</v>
      </c>
      <c r="G822" s="39" t="s">
        <v>1785</v>
      </c>
      <c r="H822" s="41"/>
      <c r="I822" s="41"/>
      <c r="J822" s="41"/>
      <c r="K822" s="40"/>
    </row>
    <row r="823" spans="1:11">
      <c r="A823" s="39" t="s">
        <v>1784</v>
      </c>
      <c r="B823" s="39" t="s">
        <v>299</v>
      </c>
      <c r="C823" s="39" t="s">
        <v>1783</v>
      </c>
      <c r="D823" s="39" t="s">
        <v>1782</v>
      </c>
      <c r="E823" s="39" t="s">
        <v>1759</v>
      </c>
      <c r="F823" s="50">
        <v>8034</v>
      </c>
      <c r="G823" s="39" t="s">
        <v>1781</v>
      </c>
      <c r="H823" s="41"/>
      <c r="I823" s="41"/>
      <c r="J823" s="41"/>
      <c r="K823" s="40"/>
    </row>
    <row r="824" spans="1:11">
      <c r="A824" s="39" t="s">
        <v>858</v>
      </c>
      <c r="B824" s="39" t="s">
        <v>609</v>
      </c>
      <c r="C824" s="39" t="s">
        <v>1780</v>
      </c>
      <c r="D824" s="39" t="s">
        <v>1779</v>
      </c>
      <c r="E824" s="39" t="s">
        <v>1759</v>
      </c>
      <c r="F824" s="50">
        <v>7444</v>
      </c>
      <c r="G824" s="39" t="s">
        <v>1778</v>
      </c>
      <c r="H824" s="41"/>
      <c r="I824" s="41"/>
      <c r="J824" s="41"/>
      <c r="K824" s="40"/>
    </row>
    <row r="825" spans="1:11">
      <c r="A825" s="39" t="s">
        <v>190</v>
      </c>
      <c r="B825" s="39" t="s">
        <v>1777</v>
      </c>
      <c r="C825" s="39" t="s">
        <v>1776</v>
      </c>
      <c r="D825" s="39" t="s">
        <v>1775</v>
      </c>
      <c r="E825" s="39" t="s">
        <v>1759</v>
      </c>
      <c r="F825" s="50">
        <v>7641</v>
      </c>
      <c r="G825" s="39" t="s">
        <v>1774</v>
      </c>
      <c r="H825" s="41"/>
      <c r="I825" s="41"/>
      <c r="J825" s="41"/>
      <c r="K825" s="40"/>
    </row>
    <row r="826" spans="1:11">
      <c r="A826" s="39" t="s">
        <v>1773</v>
      </c>
      <c r="B826" s="39" t="s">
        <v>595</v>
      </c>
      <c r="C826" s="39" t="s">
        <v>1772</v>
      </c>
      <c r="D826" s="39" t="s">
        <v>1771</v>
      </c>
      <c r="E826" s="39" t="s">
        <v>1759</v>
      </c>
      <c r="F826" s="50">
        <v>7666</v>
      </c>
      <c r="G826" s="39" t="s">
        <v>1770</v>
      </c>
      <c r="H826" s="41"/>
      <c r="I826" s="41"/>
      <c r="J826" s="41"/>
      <c r="K826" s="40"/>
    </row>
    <row r="827" spans="1:11">
      <c r="A827" s="39" t="s">
        <v>182</v>
      </c>
      <c r="B827" s="39" t="s">
        <v>1769</v>
      </c>
      <c r="C827" s="39" t="s">
        <v>1768</v>
      </c>
      <c r="D827" s="39" t="s">
        <v>770</v>
      </c>
      <c r="E827" s="39" t="s">
        <v>1759</v>
      </c>
      <c r="F827" s="50">
        <v>7748</v>
      </c>
      <c r="G827" s="39"/>
      <c r="H827" s="41"/>
      <c r="I827" s="41"/>
      <c r="J827" s="41"/>
      <c r="K827" s="40"/>
    </row>
    <row r="828" spans="1:11">
      <c r="A828" s="39" t="s">
        <v>1767</v>
      </c>
      <c r="B828" s="39" t="s">
        <v>1766</v>
      </c>
      <c r="C828" s="39" t="s">
        <v>1765</v>
      </c>
      <c r="D828" s="39" t="s">
        <v>1764</v>
      </c>
      <c r="E828" s="39" t="s">
        <v>1759</v>
      </c>
      <c r="F828" s="50">
        <v>7042</v>
      </c>
      <c r="G828" s="39" t="s">
        <v>1763</v>
      </c>
      <c r="H828" s="41"/>
      <c r="I828" s="41"/>
      <c r="J828" s="41"/>
      <c r="K828" s="40"/>
    </row>
    <row r="829" spans="1:11">
      <c r="A829" s="39" t="s">
        <v>705</v>
      </c>
      <c r="B829" s="39" t="s">
        <v>1762</v>
      </c>
      <c r="C829" s="39" t="s">
        <v>1761</v>
      </c>
      <c r="D829" s="39" t="s">
        <v>1760</v>
      </c>
      <c r="E829" s="39" t="s">
        <v>1759</v>
      </c>
      <c r="F829" s="50">
        <v>8088</v>
      </c>
      <c r="G829" s="39" t="s">
        <v>1758</v>
      </c>
      <c r="H829" s="41"/>
      <c r="I829" s="41"/>
      <c r="J829" s="41"/>
      <c r="K829" s="40"/>
    </row>
    <row r="830" spans="1:11">
      <c r="A830" s="39" t="s">
        <v>1757</v>
      </c>
      <c r="B830" s="39" t="s">
        <v>582</v>
      </c>
      <c r="C830" s="39" t="s">
        <v>1756</v>
      </c>
      <c r="D830" s="39" t="s">
        <v>1755</v>
      </c>
      <c r="E830" s="39" t="s">
        <v>1736</v>
      </c>
      <c r="F830" s="50">
        <v>88011</v>
      </c>
      <c r="G830" s="39" t="s">
        <v>1754</v>
      </c>
      <c r="H830" s="41">
        <v>1100</v>
      </c>
      <c r="I830" s="41">
        <v>495</v>
      </c>
      <c r="J830" s="41"/>
      <c r="K830" s="40">
        <f ca="1">TODAY()-43</f>
        <v>43951</v>
      </c>
    </row>
    <row r="831" spans="1:11">
      <c r="A831" s="39" t="s">
        <v>697</v>
      </c>
      <c r="B831" s="39" t="s">
        <v>1753</v>
      </c>
      <c r="C831" s="39" t="s">
        <v>1752</v>
      </c>
      <c r="D831" s="39" t="s">
        <v>1751</v>
      </c>
      <c r="E831" s="39" t="s">
        <v>1736</v>
      </c>
      <c r="F831" s="50">
        <v>87122</v>
      </c>
      <c r="G831" s="39" t="s">
        <v>1750</v>
      </c>
      <c r="H831" s="41"/>
      <c r="I831" s="41"/>
      <c r="J831" s="41"/>
      <c r="K831" s="40"/>
    </row>
    <row r="832" spans="1:11">
      <c r="A832" s="39" t="s">
        <v>460</v>
      </c>
      <c r="B832" s="39" t="s">
        <v>654</v>
      </c>
      <c r="C832" s="39" t="s">
        <v>1749</v>
      </c>
      <c r="D832" s="39" t="s">
        <v>1748</v>
      </c>
      <c r="E832" s="39" t="s">
        <v>1736</v>
      </c>
      <c r="F832" s="50">
        <v>87301</v>
      </c>
      <c r="G832" s="39" t="s">
        <v>1747</v>
      </c>
      <c r="H832" s="41"/>
      <c r="I832" s="41"/>
      <c r="J832" s="41"/>
      <c r="K832" s="40"/>
    </row>
    <row r="833" spans="1:11">
      <c r="A833" s="39" t="s">
        <v>684</v>
      </c>
      <c r="B833" s="39" t="s">
        <v>1746</v>
      </c>
      <c r="C833" s="39" t="s">
        <v>1745</v>
      </c>
      <c r="D833" s="39" t="s">
        <v>1737</v>
      </c>
      <c r="E833" s="39" t="s">
        <v>1736</v>
      </c>
      <c r="F833" s="50">
        <v>87505</v>
      </c>
      <c r="G833" s="39" t="s">
        <v>1744</v>
      </c>
      <c r="H833" s="41"/>
      <c r="I833" s="41"/>
      <c r="J833" s="41"/>
      <c r="K833" s="40"/>
    </row>
    <row r="834" spans="1:11">
      <c r="A834" s="39" t="s">
        <v>587</v>
      </c>
      <c r="B834" s="39" t="s">
        <v>1743</v>
      </c>
      <c r="C834" s="39" t="s">
        <v>272</v>
      </c>
      <c r="D834" s="39" t="s">
        <v>1742</v>
      </c>
      <c r="E834" s="39" t="s">
        <v>1736</v>
      </c>
      <c r="F834" s="50">
        <v>88349</v>
      </c>
      <c r="G834" s="39" t="s">
        <v>1741</v>
      </c>
      <c r="H834" s="41"/>
      <c r="I834" s="41"/>
      <c r="J834" s="41"/>
      <c r="K834" s="40"/>
    </row>
    <row r="835" spans="1:11">
      <c r="A835" s="39" t="s">
        <v>1740</v>
      </c>
      <c r="B835" s="39" t="s">
        <v>1739</v>
      </c>
      <c r="C835" s="39" t="s">
        <v>1738</v>
      </c>
      <c r="D835" s="39" t="s">
        <v>1737</v>
      </c>
      <c r="E835" s="39" t="s">
        <v>1736</v>
      </c>
      <c r="F835" s="50">
        <v>87504</v>
      </c>
      <c r="G835" s="39" t="s">
        <v>1735</v>
      </c>
      <c r="H835" s="41"/>
      <c r="I835" s="41"/>
      <c r="J835" s="41"/>
      <c r="K835" s="40"/>
    </row>
    <row r="836" spans="1:11">
      <c r="A836" s="39" t="s">
        <v>160</v>
      </c>
      <c r="B836" s="39" t="s">
        <v>1734</v>
      </c>
      <c r="C836" s="39" t="s">
        <v>1733</v>
      </c>
      <c r="D836" s="39" t="s">
        <v>1293</v>
      </c>
      <c r="E836" s="39" t="s">
        <v>1230</v>
      </c>
      <c r="F836" s="50">
        <v>11201</v>
      </c>
      <c r="G836" s="39" t="s">
        <v>1732</v>
      </c>
      <c r="H836" s="41"/>
      <c r="I836" s="41"/>
      <c r="J836" s="41">
        <v>795</v>
      </c>
      <c r="K836" s="40"/>
    </row>
    <row r="837" spans="1:11">
      <c r="A837" s="39" t="s">
        <v>155</v>
      </c>
      <c r="B837" s="39" t="s">
        <v>1731</v>
      </c>
      <c r="C837" s="39" t="s">
        <v>1730</v>
      </c>
      <c r="D837" s="39" t="s">
        <v>1231</v>
      </c>
      <c r="E837" s="39" t="s">
        <v>1230</v>
      </c>
      <c r="F837" s="50">
        <v>10021</v>
      </c>
      <c r="G837" s="39" t="s">
        <v>1729</v>
      </c>
      <c r="H837" s="41">
        <v>1100</v>
      </c>
      <c r="I837" s="41">
        <v>495</v>
      </c>
      <c r="J837" s="41"/>
      <c r="K837" s="40">
        <f ca="1">TODAY()-57</f>
        <v>43937</v>
      </c>
    </row>
    <row r="838" spans="1:11">
      <c r="A838" s="39" t="s">
        <v>48</v>
      </c>
      <c r="B838" s="39" t="s">
        <v>1728</v>
      </c>
      <c r="C838" s="39" t="s">
        <v>1727</v>
      </c>
      <c r="D838" s="39" t="s">
        <v>1231</v>
      </c>
      <c r="E838" s="39" t="s">
        <v>1230</v>
      </c>
      <c r="F838" s="50">
        <v>10011</v>
      </c>
      <c r="G838" s="39"/>
      <c r="H838" s="41">
        <v>1100</v>
      </c>
      <c r="I838" s="41">
        <v>495</v>
      </c>
      <c r="J838" s="41"/>
      <c r="K838" s="40">
        <f ca="1">TODAY()-17</f>
        <v>43977</v>
      </c>
    </row>
    <row r="839" spans="1:11">
      <c r="A839" s="39" t="s">
        <v>1726</v>
      </c>
      <c r="B839" s="39" t="s">
        <v>1157</v>
      </c>
      <c r="C839" s="39" t="s">
        <v>1725</v>
      </c>
      <c r="D839" s="39" t="s">
        <v>1293</v>
      </c>
      <c r="E839" s="39" t="s">
        <v>1230</v>
      </c>
      <c r="F839" s="50">
        <v>11229</v>
      </c>
      <c r="G839" s="39" t="s">
        <v>1724</v>
      </c>
      <c r="H839" s="41">
        <v>1100</v>
      </c>
      <c r="I839" s="41">
        <v>495</v>
      </c>
      <c r="J839" s="41"/>
      <c r="K839" s="40">
        <f ca="1">TODAY()-15</f>
        <v>43979</v>
      </c>
    </row>
    <row r="840" spans="1:11">
      <c r="A840" s="39" t="s">
        <v>64</v>
      </c>
      <c r="B840" s="39" t="s">
        <v>1723</v>
      </c>
      <c r="C840" s="39" t="s">
        <v>1722</v>
      </c>
      <c r="D840" s="39" t="s">
        <v>1721</v>
      </c>
      <c r="E840" s="39" t="s">
        <v>1230</v>
      </c>
      <c r="F840" s="50">
        <v>11432</v>
      </c>
      <c r="G840" s="39" t="s">
        <v>1720</v>
      </c>
      <c r="H840" s="41">
        <v>1100</v>
      </c>
      <c r="I840" s="41"/>
      <c r="J840" s="41"/>
      <c r="K840" s="40">
        <f ca="1">TODAY()-61</f>
        <v>43933</v>
      </c>
    </row>
    <row r="841" spans="1:11">
      <c r="A841" s="39" t="s">
        <v>527</v>
      </c>
      <c r="B841" s="39" t="s">
        <v>1719</v>
      </c>
      <c r="C841" s="39" t="s">
        <v>1718</v>
      </c>
      <c r="D841" s="39" t="s">
        <v>1717</v>
      </c>
      <c r="E841" s="39" t="s">
        <v>1230</v>
      </c>
      <c r="F841" s="50">
        <v>11746</v>
      </c>
      <c r="G841" s="39" t="s">
        <v>1716</v>
      </c>
      <c r="H841" s="41">
        <v>1100</v>
      </c>
      <c r="I841" s="41"/>
      <c r="J841" s="41"/>
      <c r="K841" s="40">
        <f ca="1">TODAY()-60</f>
        <v>43934</v>
      </c>
    </row>
    <row r="842" spans="1:11">
      <c r="A842" s="39" t="s">
        <v>460</v>
      </c>
      <c r="B842" s="39" t="s">
        <v>1715</v>
      </c>
      <c r="C842" s="39" t="s">
        <v>1714</v>
      </c>
      <c r="D842" s="39" t="s">
        <v>1713</v>
      </c>
      <c r="E842" s="39" t="s">
        <v>1230</v>
      </c>
      <c r="F842" s="50">
        <v>11776</v>
      </c>
      <c r="G842" s="39" t="s">
        <v>1712</v>
      </c>
      <c r="H842" s="41">
        <v>1100</v>
      </c>
      <c r="I842" s="41"/>
      <c r="J842" s="41"/>
      <c r="K842" s="40">
        <f ca="1">TODAY()-60</f>
        <v>43934</v>
      </c>
    </row>
    <row r="843" spans="1:11">
      <c r="A843" s="39" t="s">
        <v>235</v>
      </c>
      <c r="B843" s="39" t="s">
        <v>1083</v>
      </c>
      <c r="C843" s="39" t="s">
        <v>1711</v>
      </c>
      <c r="D843" s="39" t="s">
        <v>1255</v>
      </c>
      <c r="E843" s="39" t="s">
        <v>1230</v>
      </c>
      <c r="F843" s="50">
        <v>11355</v>
      </c>
      <c r="G843" s="39" t="s">
        <v>1710</v>
      </c>
      <c r="H843" s="41">
        <v>1100</v>
      </c>
      <c r="I843" s="41"/>
      <c r="J843" s="41"/>
      <c r="K843" s="40">
        <f ca="1">TODAY()-56</f>
        <v>43938</v>
      </c>
    </row>
    <row r="844" spans="1:11">
      <c r="A844" s="39" t="s">
        <v>523</v>
      </c>
      <c r="B844" s="39" t="s">
        <v>1709</v>
      </c>
      <c r="C844" s="39" t="s">
        <v>1708</v>
      </c>
      <c r="D844" s="39" t="s">
        <v>1231</v>
      </c>
      <c r="E844" s="39" t="s">
        <v>1230</v>
      </c>
      <c r="F844" s="50">
        <v>10025</v>
      </c>
      <c r="G844" s="39" t="s">
        <v>1707</v>
      </c>
      <c r="H844" s="41">
        <v>1100</v>
      </c>
      <c r="I844" s="41"/>
      <c r="J844" s="41"/>
      <c r="K844" s="40">
        <f ca="1">TODAY()-36</f>
        <v>43958</v>
      </c>
    </row>
    <row r="845" spans="1:11">
      <c r="A845" s="39" t="s">
        <v>1706</v>
      </c>
      <c r="B845" s="39" t="s">
        <v>1607</v>
      </c>
      <c r="C845" s="39" t="s">
        <v>1705</v>
      </c>
      <c r="D845" s="39" t="s">
        <v>1704</v>
      </c>
      <c r="E845" s="39" t="s">
        <v>1230</v>
      </c>
      <c r="F845" s="50">
        <v>11103</v>
      </c>
      <c r="G845" s="39"/>
      <c r="H845" s="41">
        <v>1100</v>
      </c>
      <c r="I845" s="41"/>
      <c r="J845" s="41"/>
      <c r="K845" s="40">
        <f ca="1">TODAY()-34</f>
        <v>43960</v>
      </c>
    </row>
    <row r="846" spans="1:11">
      <c r="A846" s="39" t="s">
        <v>508</v>
      </c>
      <c r="B846" s="39" t="s">
        <v>1703</v>
      </c>
      <c r="C846" s="39" t="s">
        <v>1702</v>
      </c>
      <c r="D846" s="39" t="s">
        <v>1701</v>
      </c>
      <c r="E846" s="39" t="s">
        <v>1230</v>
      </c>
      <c r="F846" s="50">
        <v>11935</v>
      </c>
      <c r="G846" s="39" t="s">
        <v>1700</v>
      </c>
      <c r="H846" s="41">
        <v>1100</v>
      </c>
      <c r="I846" s="41"/>
      <c r="J846" s="41"/>
      <c r="K846" s="40">
        <f ca="1">TODAY()-33</f>
        <v>43961</v>
      </c>
    </row>
    <row r="847" spans="1:11">
      <c r="A847" s="39" t="s">
        <v>1699</v>
      </c>
      <c r="B847" s="39" t="s">
        <v>125</v>
      </c>
      <c r="C847" s="39" t="s">
        <v>1698</v>
      </c>
      <c r="D847" s="39" t="s">
        <v>1231</v>
      </c>
      <c r="E847" s="39" t="s">
        <v>1230</v>
      </c>
      <c r="F847" s="50">
        <v>10012</v>
      </c>
      <c r="G847" s="39" t="s">
        <v>1697</v>
      </c>
      <c r="H847" s="41">
        <v>1100</v>
      </c>
      <c r="I847" s="41"/>
      <c r="J847" s="41"/>
      <c r="K847" s="40">
        <f ca="1">TODAY()-17</f>
        <v>43977</v>
      </c>
    </row>
    <row r="848" spans="1:11">
      <c r="A848" s="39" t="s">
        <v>299</v>
      </c>
      <c r="B848" s="39" t="s">
        <v>1696</v>
      </c>
      <c r="C848" s="39" t="s">
        <v>1695</v>
      </c>
      <c r="D848" s="39" t="s">
        <v>1694</v>
      </c>
      <c r="E848" s="39" t="s">
        <v>1230</v>
      </c>
      <c r="F848" s="50">
        <v>10514</v>
      </c>
      <c r="G848" s="39" t="s">
        <v>1693</v>
      </c>
      <c r="H848" s="41">
        <v>1100</v>
      </c>
      <c r="I848" s="41"/>
      <c r="J848" s="41"/>
      <c r="K848" s="40">
        <f ca="1">TODAY()-15</f>
        <v>43979</v>
      </c>
    </row>
    <row r="849" spans="1:11">
      <c r="A849" s="39" t="s">
        <v>1692</v>
      </c>
      <c r="B849" s="39" t="s">
        <v>171</v>
      </c>
      <c r="C849" s="39" t="s">
        <v>1691</v>
      </c>
      <c r="D849" s="39" t="s">
        <v>1231</v>
      </c>
      <c r="E849" s="39" t="s">
        <v>1230</v>
      </c>
      <c r="F849" s="50">
        <v>10032</v>
      </c>
      <c r="G849" s="39" t="s">
        <v>1690</v>
      </c>
      <c r="H849" s="41">
        <v>1100</v>
      </c>
      <c r="I849" s="41"/>
      <c r="J849" s="41"/>
      <c r="K849" s="40">
        <f ca="1">TODAY()-14</f>
        <v>43980</v>
      </c>
    </row>
    <row r="850" spans="1:11">
      <c r="A850" s="39" t="s">
        <v>331</v>
      </c>
      <c r="B850" s="39" t="s">
        <v>1455</v>
      </c>
      <c r="C850" s="39" t="s">
        <v>1689</v>
      </c>
      <c r="D850" s="39" t="s">
        <v>1688</v>
      </c>
      <c r="E850" s="39" t="s">
        <v>1230</v>
      </c>
      <c r="F850" s="50">
        <v>10589</v>
      </c>
      <c r="G850" s="39" t="s">
        <v>1687</v>
      </c>
      <c r="H850" s="41">
        <v>1100</v>
      </c>
      <c r="I850" s="41"/>
      <c r="J850" s="41"/>
      <c r="K850" s="40">
        <f ca="1">TODAY()-8</f>
        <v>43986</v>
      </c>
    </row>
    <row r="851" spans="1:11">
      <c r="A851" s="39" t="s">
        <v>363</v>
      </c>
      <c r="B851" s="39" t="s">
        <v>1686</v>
      </c>
      <c r="C851" s="39" t="s">
        <v>1685</v>
      </c>
      <c r="D851" s="39" t="s">
        <v>1662</v>
      </c>
      <c r="E851" s="39" t="s">
        <v>1230</v>
      </c>
      <c r="F851" s="50">
        <v>11434</v>
      </c>
      <c r="G851" s="39" t="s">
        <v>1684</v>
      </c>
      <c r="H851" s="41">
        <v>1100</v>
      </c>
      <c r="I851" s="41"/>
      <c r="J851" s="41"/>
      <c r="K851" s="40">
        <f ca="1">TODAY()-7</f>
        <v>43987</v>
      </c>
    </row>
    <row r="852" spans="1:11">
      <c r="A852" s="39" t="s">
        <v>450</v>
      </c>
      <c r="B852" s="39" t="s">
        <v>258</v>
      </c>
      <c r="C852" s="39" t="s">
        <v>1683</v>
      </c>
      <c r="D852" s="39" t="s">
        <v>1271</v>
      </c>
      <c r="E852" s="39" t="s">
        <v>1230</v>
      </c>
      <c r="F852" s="50">
        <v>11366</v>
      </c>
      <c r="G852" s="39" t="s">
        <v>1682</v>
      </c>
      <c r="H852" s="41">
        <v>1100</v>
      </c>
      <c r="I852" s="41"/>
      <c r="J852" s="41"/>
      <c r="K852" s="40">
        <f ca="1">TODAY()-6</f>
        <v>43988</v>
      </c>
    </row>
    <row r="853" spans="1:11">
      <c r="A853" s="39" t="s">
        <v>1681</v>
      </c>
      <c r="B853" s="39" t="s">
        <v>1680</v>
      </c>
      <c r="C853" s="39" t="s">
        <v>1679</v>
      </c>
      <c r="D853" s="39" t="s">
        <v>1231</v>
      </c>
      <c r="E853" s="39" t="s">
        <v>1230</v>
      </c>
      <c r="F853" s="50">
        <v>10017</v>
      </c>
      <c r="G853" s="39"/>
      <c r="H853" s="41">
        <v>1100</v>
      </c>
      <c r="I853" s="41"/>
      <c r="J853" s="41"/>
      <c r="K853" s="40">
        <f ca="1">TODAY()-2</f>
        <v>43992</v>
      </c>
    </row>
    <row r="854" spans="1:11">
      <c r="A854" s="39" t="s">
        <v>53</v>
      </c>
      <c r="B854" s="39" t="s">
        <v>1678</v>
      </c>
      <c r="C854" s="39" t="s">
        <v>1677</v>
      </c>
      <c r="D854" s="39" t="s">
        <v>1676</v>
      </c>
      <c r="E854" s="39" t="s">
        <v>1230</v>
      </c>
      <c r="F854" s="50">
        <v>14450</v>
      </c>
      <c r="G854" s="39" t="s">
        <v>1675</v>
      </c>
      <c r="H854" s="41"/>
      <c r="I854" s="41"/>
      <c r="J854" s="41"/>
      <c r="K854" s="40"/>
    </row>
    <row r="855" spans="1:11">
      <c r="A855" s="39" t="s">
        <v>299</v>
      </c>
      <c r="B855" s="39" t="s">
        <v>1674</v>
      </c>
      <c r="C855" s="39" t="s">
        <v>1673</v>
      </c>
      <c r="D855" s="39" t="s">
        <v>1318</v>
      </c>
      <c r="E855" s="39" t="s">
        <v>1230</v>
      </c>
      <c r="F855" s="50">
        <v>14625</v>
      </c>
      <c r="G855" s="39" t="s">
        <v>1672</v>
      </c>
      <c r="H855" s="41"/>
      <c r="I855" s="41"/>
      <c r="J855" s="41"/>
      <c r="K855" s="40"/>
    </row>
    <row r="856" spans="1:11">
      <c r="A856" s="39" t="s">
        <v>1671</v>
      </c>
      <c r="B856" s="39" t="s">
        <v>387</v>
      </c>
      <c r="C856" s="39" t="s">
        <v>1670</v>
      </c>
      <c r="D856" s="39" t="s">
        <v>770</v>
      </c>
      <c r="E856" s="39" t="s">
        <v>1230</v>
      </c>
      <c r="F856" s="50">
        <v>10940</v>
      </c>
      <c r="G856" s="39" t="s">
        <v>1669</v>
      </c>
      <c r="H856" s="41"/>
      <c r="I856" s="41"/>
      <c r="J856" s="41"/>
      <c r="K856" s="40"/>
    </row>
    <row r="857" spans="1:11">
      <c r="A857" s="39" t="s">
        <v>1668</v>
      </c>
      <c r="B857" s="39" t="s">
        <v>1667</v>
      </c>
      <c r="C857" s="39" t="s">
        <v>1666</v>
      </c>
      <c r="D857" s="39" t="s">
        <v>1665</v>
      </c>
      <c r="E857" s="39" t="s">
        <v>1230</v>
      </c>
      <c r="F857" s="50">
        <v>14139</v>
      </c>
      <c r="G857" s="39" t="s">
        <v>1664</v>
      </c>
      <c r="H857" s="41"/>
      <c r="I857" s="41"/>
      <c r="J857" s="41"/>
      <c r="K857" s="40"/>
    </row>
    <row r="858" spans="1:11">
      <c r="A858" s="39" t="s">
        <v>318</v>
      </c>
      <c r="B858" s="39" t="s">
        <v>407</v>
      </c>
      <c r="C858" s="39" t="s">
        <v>1663</v>
      </c>
      <c r="D858" s="39" t="s">
        <v>1662</v>
      </c>
      <c r="E858" s="39" t="s">
        <v>1230</v>
      </c>
      <c r="F858" s="50">
        <v>11413</v>
      </c>
      <c r="G858" s="39" t="s">
        <v>1661</v>
      </c>
      <c r="H858" s="41"/>
      <c r="I858" s="41"/>
      <c r="J858" s="41"/>
      <c r="K858" s="40"/>
    </row>
    <row r="859" spans="1:11">
      <c r="A859" s="39" t="s">
        <v>279</v>
      </c>
      <c r="B859" s="39" t="s">
        <v>1660</v>
      </c>
      <c r="C859" s="39" t="s">
        <v>1659</v>
      </c>
      <c r="D859" s="39" t="s">
        <v>1293</v>
      </c>
      <c r="E859" s="39" t="s">
        <v>1230</v>
      </c>
      <c r="F859" s="50">
        <v>11229</v>
      </c>
      <c r="G859" s="39" t="s">
        <v>1658</v>
      </c>
      <c r="H859" s="41"/>
      <c r="I859" s="41"/>
      <c r="J859" s="41"/>
      <c r="K859" s="40"/>
    </row>
    <row r="860" spans="1:11">
      <c r="A860" s="39" t="s">
        <v>140</v>
      </c>
      <c r="B860" s="39" t="s">
        <v>1657</v>
      </c>
      <c r="C860" s="39" t="s">
        <v>1656</v>
      </c>
      <c r="D860" s="39" t="s">
        <v>1231</v>
      </c>
      <c r="E860" s="39" t="s">
        <v>1230</v>
      </c>
      <c r="F860" s="50">
        <v>10044</v>
      </c>
      <c r="G860" s="39" t="s">
        <v>1504</v>
      </c>
      <c r="H860" s="41"/>
      <c r="I860" s="41"/>
      <c r="J860" s="41"/>
      <c r="K860" s="40"/>
    </row>
    <row r="861" spans="1:11">
      <c r="A861" s="39" t="s">
        <v>1655</v>
      </c>
      <c r="B861" s="39" t="s">
        <v>1654</v>
      </c>
      <c r="C861" s="39" t="s">
        <v>1653</v>
      </c>
      <c r="D861" s="39" t="s">
        <v>1280</v>
      </c>
      <c r="E861" s="39" t="s">
        <v>1230</v>
      </c>
      <c r="F861" s="50">
        <v>10466</v>
      </c>
      <c r="G861" s="39" t="s">
        <v>1652</v>
      </c>
      <c r="H861" s="41"/>
      <c r="I861" s="41"/>
      <c r="J861" s="41"/>
      <c r="K861" s="40"/>
    </row>
    <row r="862" spans="1:11">
      <c r="A862" s="39" t="s">
        <v>1651</v>
      </c>
      <c r="B862" s="39" t="s">
        <v>544</v>
      </c>
      <c r="C862" s="39" t="s">
        <v>1650</v>
      </c>
      <c r="D862" s="39" t="s">
        <v>1293</v>
      </c>
      <c r="E862" s="39" t="s">
        <v>1230</v>
      </c>
      <c r="F862" s="50">
        <v>11238</v>
      </c>
      <c r="G862" s="39"/>
      <c r="H862" s="41"/>
      <c r="I862" s="41"/>
      <c r="J862" s="41"/>
      <c r="K862" s="40"/>
    </row>
    <row r="863" spans="1:11">
      <c r="A863" s="39" t="s">
        <v>1649</v>
      </c>
      <c r="B863" s="39" t="s">
        <v>1648</v>
      </c>
      <c r="C863" s="39" t="s">
        <v>1647</v>
      </c>
      <c r="D863" s="39" t="s">
        <v>1460</v>
      </c>
      <c r="E863" s="39" t="s">
        <v>1230</v>
      </c>
      <c r="F863" s="50">
        <v>12210</v>
      </c>
      <c r="G863" s="39" t="s">
        <v>1646</v>
      </c>
      <c r="H863" s="41"/>
      <c r="I863" s="41"/>
      <c r="J863" s="41"/>
      <c r="K863" s="40"/>
    </row>
    <row r="864" spans="1:11">
      <c r="A864" s="39" t="s">
        <v>48</v>
      </c>
      <c r="B864" s="39" t="s">
        <v>1645</v>
      </c>
      <c r="C864" s="39" t="s">
        <v>1644</v>
      </c>
      <c r="D864" s="39" t="s">
        <v>1231</v>
      </c>
      <c r="E864" s="39" t="s">
        <v>1230</v>
      </c>
      <c r="F864" s="50">
        <v>10024</v>
      </c>
      <c r="G864" s="39" t="s">
        <v>1643</v>
      </c>
      <c r="H864" s="41"/>
      <c r="I864" s="41"/>
      <c r="J864" s="41"/>
      <c r="K864" s="40"/>
    </row>
    <row r="865" spans="1:11">
      <c r="A865" s="39" t="s">
        <v>642</v>
      </c>
      <c r="B865" s="39" t="s">
        <v>1642</v>
      </c>
      <c r="C865" s="39" t="s">
        <v>1641</v>
      </c>
      <c r="D865" s="39" t="s">
        <v>1640</v>
      </c>
      <c r="E865" s="39" t="s">
        <v>1230</v>
      </c>
      <c r="F865" s="50">
        <v>14170</v>
      </c>
      <c r="G865" s="39" t="s">
        <v>1639</v>
      </c>
      <c r="H865" s="41"/>
      <c r="I865" s="41"/>
      <c r="J865" s="41"/>
      <c r="K865" s="40"/>
    </row>
    <row r="866" spans="1:11">
      <c r="A866" s="39" t="s">
        <v>814</v>
      </c>
      <c r="B866" s="39" t="s">
        <v>383</v>
      </c>
      <c r="C866" s="39" t="s">
        <v>1638</v>
      </c>
      <c r="D866" s="39" t="s">
        <v>1637</v>
      </c>
      <c r="E866" s="39" t="s">
        <v>1230</v>
      </c>
      <c r="F866" s="50">
        <v>14063</v>
      </c>
      <c r="G866" s="39" t="s">
        <v>1636</v>
      </c>
      <c r="H866" s="41"/>
      <c r="I866" s="41"/>
      <c r="J866" s="41"/>
      <c r="K866" s="40"/>
    </row>
    <row r="867" spans="1:11">
      <c r="A867" s="39" t="s">
        <v>116</v>
      </c>
      <c r="B867" s="39" t="s">
        <v>1635</v>
      </c>
      <c r="C867" s="39" t="s">
        <v>1634</v>
      </c>
      <c r="D867" s="39" t="s">
        <v>1203</v>
      </c>
      <c r="E867" s="39" t="s">
        <v>1230</v>
      </c>
      <c r="F867" s="50">
        <v>12534</v>
      </c>
      <c r="G867" s="39" t="s">
        <v>1633</v>
      </c>
      <c r="H867" s="41"/>
      <c r="I867" s="41"/>
      <c r="J867" s="41"/>
      <c r="K867" s="40"/>
    </row>
    <row r="868" spans="1:11">
      <c r="A868" s="39" t="s">
        <v>1632</v>
      </c>
      <c r="B868" s="39" t="s">
        <v>1631</v>
      </c>
      <c r="C868" s="39" t="s">
        <v>1630</v>
      </c>
      <c r="D868" s="39" t="s">
        <v>1318</v>
      </c>
      <c r="E868" s="39" t="s">
        <v>1230</v>
      </c>
      <c r="F868" s="50">
        <v>14619</v>
      </c>
      <c r="G868" s="39" t="s">
        <v>1629</v>
      </c>
      <c r="H868" s="41"/>
      <c r="I868" s="41"/>
      <c r="J868" s="41"/>
      <c r="K868" s="40"/>
    </row>
    <row r="869" spans="1:11">
      <c r="A869" s="39" t="s">
        <v>1628</v>
      </c>
      <c r="B869" s="39" t="s">
        <v>225</v>
      </c>
      <c r="C869" s="39" t="s">
        <v>1627</v>
      </c>
      <c r="D869" s="39" t="s">
        <v>1231</v>
      </c>
      <c r="E869" s="39" t="s">
        <v>1230</v>
      </c>
      <c r="F869" s="50">
        <v>10003</v>
      </c>
      <c r="G869" s="39" t="s">
        <v>1626</v>
      </c>
      <c r="H869" s="41"/>
      <c r="I869" s="41"/>
      <c r="J869" s="41"/>
      <c r="K869" s="40"/>
    </row>
    <row r="870" spans="1:11">
      <c r="A870" s="39" t="s">
        <v>83</v>
      </c>
      <c r="B870" s="39" t="s">
        <v>535</v>
      </c>
      <c r="C870" s="39" t="s">
        <v>1625</v>
      </c>
      <c r="D870" s="39" t="s">
        <v>1293</v>
      </c>
      <c r="E870" s="39" t="s">
        <v>1230</v>
      </c>
      <c r="F870" s="50">
        <v>11208</v>
      </c>
      <c r="G870" s="39" t="s">
        <v>1624</v>
      </c>
      <c r="H870" s="41"/>
      <c r="I870" s="41"/>
      <c r="J870" s="41"/>
      <c r="K870" s="40"/>
    </row>
    <row r="871" spans="1:11">
      <c r="A871" s="39" t="s">
        <v>541</v>
      </c>
      <c r="B871" s="39" t="s">
        <v>1623</v>
      </c>
      <c r="C871" s="39" t="s">
        <v>1622</v>
      </c>
      <c r="D871" s="39" t="s">
        <v>1231</v>
      </c>
      <c r="E871" s="39" t="s">
        <v>1230</v>
      </c>
      <c r="F871" s="50">
        <v>10014</v>
      </c>
      <c r="G871" s="39" t="s">
        <v>1621</v>
      </c>
      <c r="H871" s="41"/>
      <c r="I871" s="41"/>
      <c r="J871" s="41"/>
      <c r="K871" s="40"/>
    </row>
    <row r="872" spans="1:11">
      <c r="A872" s="39" t="s">
        <v>1620</v>
      </c>
      <c r="B872" s="39" t="s">
        <v>530</v>
      </c>
      <c r="C872" s="39" t="s">
        <v>1619</v>
      </c>
      <c r="D872" s="39" t="s">
        <v>1280</v>
      </c>
      <c r="E872" s="39" t="s">
        <v>1230</v>
      </c>
      <c r="F872" s="50">
        <v>10462</v>
      </c>
      <c r="G872" s="39" t="s">
        <v>1618</v>
      </c>
      <c r="H872" s="41"/>
      <c r="I872" s="41"/>
      <c r="J872" s="41"/>
      <c r="K872" s="40"/>
    </row>
    <row r="873" spans="1:11">
      <c r="A873" s="39" t="s">
        <v>1617</v>
      </c>
      <c r="B873" s="39" t="s">
        <v>1616</v>
      </c>
      <c r="C873" s="39" t="s">
        <v>1615</v>
      </c>
      <c r="D873" s="39" t="s">
        <v>1614</v>
      </c>
      <c r="E873" s="39" t="s">
        <v>1230</v>
      </c>
      <c r="F873" s="50">
        <v>14830</v>
      </c>
      <c r="G873" s="39"/>
      <c r="H873" s="41"/>
      <c r="I873" s="41"/>
      <c r="J873" s="41"/>
      <c r="K873" s="40"/>
    </row>
    <row r="874" spans="1:11">
      <c r="A874" s="39" t="s">
        <v>1613</v>
      </c>
      <c r="B874" s="39" t="s">
        <v>1612</v>
      </c>
      <c r="C874" s="39" t="s">
        <v>1611</v>
      </c>
      <c r="D874" s="39" t="s">
        <v>1610</v>
      </c>
      <c r="E874" s="39" t="s">
        <v>1230</v>
      </c>
      <c r="F874" s="50">
        <v>14221</v>
      </c>
      <c r="G874" s="39" t="s">
        <v>1609</v>
      </c>
      <c r="H874" s="41"/>
      <c r="I874" s="41"/>
      <c r="J874" s="41"/>
      <c r="K874" s="40"/>
    </row>
    <row r="875" spans="1:11">
      <c r="A875" s="39" t="s">
        <v>1608</v>
      </c>
      <c r="B875" s="39" t="s">
        <v>1607</v>
      </c>
      <c r="C875" s="39" t="s">
        <v>1606</v>
      </c>
      <c r="D875" s="39" t="s">
        <v>1605</v>
      </c>
      <c r="E875" s="39" t="s">
        <v>1230</v>
      </c>
      <c r="F875" s="50">
        <v>11776</v>
      </c>
      <c r="G875" s="39" t="s">
        <v>1604</v>
      </c>
      <c r="H875" s="41"/>
      <c r="I875" s="41"/>
      <c r="J875" s="41"/>
      <c r="K875" s="40"/>
    </row>
    <row r="876" spans="1:11">
      <c r="A876" s="39" t="s">
        <v>53</v>
      </c>
      <c r="B876" s="39" t="s">
        <v>1603</v>
      </c>
      <c r="C876" s="39" t="s">
        <v>1602</v>
      </c>
      <c r="D876" s="39" t="s">
        <v>1601</v>
      </c>
      <c r="E876" s="39" t="s">
        <v>1230</v>
      </c>
      <c r="F876" s="50">
        <v>11694</v>
      </c>
      <c r="G876" s="39" t="s">
        <v>1600</v>
      </c>
      <c r="H876" s="41"/>
      <c r="I876" s="41"/>
      <c r="J876" s="41"/>
      <c r="K876" s="40"/>
    </row>
    <row r="877" spans="1:11">
      <c r="A877" s="39" t="s">
        <v>450</v>
      </c>
      <c r="B877" s="39" t="s">
        <v>208</v>
      </c>
      <c r="C877" s="39" t="s">
        <v>1599</v>
      </c>
      <c r="D877" s="39" t="s">
        <v>1231</v>
      </c>
      <c r="E877" s="39" t="s">
        <v>1230</v>
      </c>
      <c r="F877" s="50">
        <v>10019</v>
      </c>
      <c r="G877" s="39"/>
      <c r="H877" s="41"/>
      <c r="I877" s="41"/>
      <c r="J877" s="41"/>
      <c r="K877" s="40"/>
    </row>
    <row r="878" spans="1:11">
      <c r="A878" s="39" t="s">
        <v>1598</v>
      </c>
      <c r="B878" s="39" t="s">
        <v>367</v>
      </c>
      <c r="C878" s="39" t="s">
        <v>1597</v>
      </c>
      <c r="D878" s="39" t="s">
        <v>1231</v>
      </c>
      <c r="E878" s="39" t="s">
        <v>1230</v>
      </c>
      <c r="F878" s="50">
        <v>10023</v>
      </c>
      <c r="G878" s="39" t="s">
        <v>1596</v>
      </c>
      <c r="H878" s="41"/>
      <c r="I878" s="41"/>
      <c r="J878" s="41"/>
      <c r="K878" s="40"/>
    </row>
    <row r="879" spans="1:11">
      <c r="A879" s="39" t="s">
        <v>69</v>
      </c>
      <c r="B879" s="39" t="s">
        <v>1595</v>
      </c>
      <c r="C879" s="39" t="s">
        <v>1594</v>
      </c>
      <c r="D879" s="39" t="s">
        <v>1293</v>
      </c>
      <c r="E879" s="39" t="s">
        <v>1230</v>
      </c>
      <c r="F879" s="50">
        <v>11204</v>
      </c>
      <c r="G879" s="39" t="s">
        <v>1593</v>
      </c>
      <c r="H879" s="41"/>
      <c r="I879" s="41"/>
      <c r="J879" s="41"/>
      <c r="K879" s="40"/>
    </row>
    <row r="880" spans="1:11">
      <c r="A880" s="39" t="s">
        <v>107</v>
      </c>
      <c r="B880" s="39" t="s">
        <v>1592</v>
      </c>
      <c r="C880" s="39" t="s">
        <v>1591</v>
      </c>
      <c r="D880" s="39" t="s">
        <v>1590</v>
      </c>
      <c r="E880" s="39" t="s">
        <v>1230</v>
      </c>
      <c r="F880" s="50">
        <v>10605</v>
      </c>
      <c r="G880" s="39" t="s">
        <v>1589</v>
      </c>
      <c r="H880" s="41"/>
      <c r="I880" s="41"/>
      <c r="J880" s="41"/>
      <c r="K880" s="40"/>
    </row>
    <row r="881" spans="1:11">
      <c r="A881" s="39" t="s">
        <v>1588</v>
      </c>
      <c r="B881" s="39" t="s">
        <v>1587</v>
      </c>
      <c r="C881" s="39" t="s">
        <v>1586</v>
      </c>
      <c r="D881" s="39" t="s">
        <v>1585</v>
      </c>
      <c r="E881" s="39" t="s">
        <v>1230</v>
      </c>
      <c r="F881" s="50">
        <v>11377</v>
      </c>
      <c r="G881" s="39" t="s">
        <v>1584</v>
      </c>
      <c r="H881" s="41"/>
      <c r="I881" s="41"/>
      <c r="J881" s="41"/>
      <c r="K881" s="40"/>
    </row>
    <row r="882" spans="1:11">
      <c r="A882" s="39" t="s">
        <v>239</v>
      </c>
      <c r="B882" s="39" t="s">
        <v>362</v>
      </c>
      <c r="C882" s="39" t="s">
        <v>1583</v>
      </c>
      <c r="D882" s="39" t="s">
        <v>1582</v>
      </c>
      <c r="E882" s="39" t="s">
        <v>1230</v>
      </c>
      <c r="F882" s="50">
        <v>11040</v>
      </c>
      <c r="G882" s="39" t="s">
        <v>1581</v>
      </c>
      <c r="H882" s="41"/>
      <c r="I882" s="41"/>
      <c r="J882" s="41"/>
      <c r="K882" s="40"/>
    </row>
    <row r="883" spans="1:11">
      <c r="A883" s="39" t="s">
        <v>1580</v>
      </c>
      <c r="B883" s="39" t="s">
        <v>1579</v>
      </c>
      <c r="C883" s="39" t="s">
        <v>1578</v>
      </c>
      <c r="D883" s="39" t="s">
        <v>1577</v>
      </c>
      <c r="E883" s="39" t="s">
        <v>1230</v>
      </c>
      <c r="F883" s="50">
        <v>14051</v>
      </c>
      <c r="G883" s="39" t="s">
        <v>1576</v>
      </c>
      <c r="H883" s="41"/>
      <c r="I883" s="41"/>
      <c r="J883" s="41"/>
      <c r="K883" s="40"/>
    </row>
    <row r="884" spans="1:11">
      <c r="A884" s="39" t="s">
        <v>1575</v>
      </c>
      <c r="B884" s="39" t="s">
        <v>1574</v>
      </c>
      <c r="C884" s="39" t="s">
        <v>1573</v>
      </c>
      <c r="D884" s="39" t="s">
        <v>1572</v>
      </c>
      <c r="E884" s="39" t="s">
        <v>1230</v>
      </c>
      <c r="F884" s="50">
        <v>10901</v>
      </c>
      <c r="G884" s="39" t="s">
        <v>1571</v>
      </c>
      <c r="H884" s="41"/>
      <c r="I884" s="41"/>
      <c r="J884" s="41"/>
      <c r="K884" s="40"/>
    </row>
    <row r="885" spans="1:11">
      <c r="A885" s="39" t="s">
        <v>372</v>
      </c>
      <c r="B885" s="39" t="s">
        <v>1570</v>
      </c>
      <c r="C885" s="39" t="s">
        <v>1569</v>
      </c>
      <c r="D885" s="39" t="s">
        <v>1231</v>
      </c>
      <c r="E885" s="39" t="s">
        <v>1230</v>
      </c>
      <c r="F885" s="50">
        <v>10021</v>
      </c>
      <c r="G885" s="39" t="s">
        <v>1568</v>
      </c>
      <c r="H885" s="41"/>
      <c r="I885" s="41"/>
      <c r="J885" s="41"/>
      <c r="K885" s="40"/>
    </row>
    <row r="886" spans="1:11">
      <c r="A886" s="39" t="s">
        <v>121</v>
      </c>
      <c r="B886" s="39" t="s">
        <v>741</v>
      </c>
      <c r="C886" s="39" t="s">
        <v>1567</v>
      </c>
      <c r="D886" s="39" t="s">
        <v>1231</v>
      </c>
      <c r="E886" s="39" t="s">
        <v>1230</v>
      </c>
      <c r="F886" s="50">
        <v>10034</v>
      </c>
      <c r="G886" s="39" t="s">
        <v>1566</v>
      </c>
      <c r="H886" s="41"/>
      <c r="I886" s="41"/>
      <c r="J886" s="41"/>
      <c r="K886" s="40"/>
    </row>
    <row r="887" spans="1:11">
      <c r="A887" s="39" t="s">
        <v>53</v>
      </c>
      <c r="B887" s="39" t="s">
        <v>741</v>
      </c>
      <c r="C887" s="39" t="s">
        <v>1565</v>
      </c>
      <c r="D887" s="39" t="s">
        <v>1231</v>
      </c>
      <c r="E887" s="39" t="s">
        <v>1230</v>
      </c>
      <c r="F887" s="50">
        <v>10044</v>
      </c>
      <c r="G887" s="39" t="s">
        <v>1564</v>
      </c>
      <c r="H887" s="41"/>
      <c r="I887" s="41"/>
      <c r="J887" s="41"/>
      <c r="K887" s="40"/>
    </row>
    <row r="888" spans="1:11">
      <c r="A888" s="39" t="s">
        <v>484</v>
      </c>
      <c r="B888" s="39" t="s">
        <v>1563</v>
      </c>
      <c r="C888" s="39" t="s">
        <v>1562</v>
      </c>
      <c r="D888" s="39" t="s">
        <v>1293</v>
      </c>
      <c r="E888" s="39" t="s">
        <v>1230</v>
      </c>
      <c r="F888" s="50">
        <v>11203</v>
      </c>
      <c r="G888" s="39" t="s">
        <v>1561</v>
      </c>
      <c r="H888" s="41"/>
      <c r="I888" s="41"/>
      <c r="J888" s="41"/>
      <c r="K888" s="40"/>
    </row>
    <row r="889" spans="1:11">
      <c r="A889" s="39" t="s">
        <v>1560</v>
      </c>
      <c r="B889" s="39" t="s">
        <v>349</v>
      </c>
      <c r="C889" s="39" t="s">
        <v>1559</v>
      </c>
      <c r="D889" s="39" t="s">
        <v>1558</v>
      </c>
      <c r="E889" s="39" t="s">
        <v>1230</v>
      </c>
      <c r="F889" s="50">
        <v>11414</v>
      </c>
      <c r="G889" s="39" t="s">
        <v>1557</v>
      </c>
      <c r="H889" s="41"/>
      <c r="I889" s="41"/>
      <c r="J889" s="41"/>
      <c r="K889" s="40"/>
    </row>
    <row r="890" spans="1:11">
      <c r="A890" s="39" t="s">
        <v>570</v>
      </c>
      <c r="B890" s="39" t="s">
        <v>1556</v>
      </c>
      <c r="C890" s="39" t="s">
        <v>1555</v>
      </c>
      <c r="D890" s="39" t="s">
        <v>1417</v>
      </c>
      <c r="E890" s="39" t="s">
        <v>1230</v>
      </c>
      <c r="F890" s="50">
        <v>12020</v>
      </c>
      <c r="G890" s="39" t="s">
        <v>1554</v>
      </c>
      <c r="H890" s="41"/>
      <c r="I890" s="41"/>
      <c r="J890" s="41"/>
      <c r="K890" s="40"/>
    </row>
    <row r="891" spans="1:11">
      <c r="A891" s="39" t="s">
        <v>53</v>
      </c>
      <c r="B891" s="39" t="s">
        <v>1553</v>
      </c>
      <c r="C891" s="39" t="s">
        <v>1552</v>
      </c>
      <c r="D891" s="39" t="s">
        <v>1280</v>
      </c>
      <c r="E891" s="39" t="s">
        <v>1230</v>
      </c>
      <c r="F891" s="50">
        <v>10457</v>
      </c>
      <c r="G891" s="39" t="s">
        <v>1551</v>
      </c>
      <c r="H891" s="41"/>
      <c r="I891" s="41"/>
      <c r="J891" s="41"/>
      <c r="K891" s="40"/>
    </row>
    <row r="892" spans="1:11">
      <c r="A892" s="39" t="s">
        <v>863</v>
      </c>
      <c r="B892" s="39" t="s">
        <v>1550</v>
      </c>
      <c r="C892" s="39" t="s">
        <v>1549</v>
      </c>
      <c r="D892" s="39" t="s">
        <v>1548</v>
      </c>
      <c r="E892" s="39" t="s">
        <v>1230</v>
      </c>
      <c r="F892" s="50">
        <v>12561</v>
      </c>
      <c r="G892" s="39" t="s">
        <v>1547</v>
      </c>
      <c r="H892" s="41"/>
      <c r="I892" s="41"/>
      <c r="J892" s="41"/>
      <c r="K892" s="40"/>
    </row>
    <row r="893" spans="1:11">
      <c r="A893" s="39" t="s">
        <v>151</v>
      </c>
      <c r="B893" s="39" t="s">
        <v>1546</v>
      </c>
      <c r="C893" s="39" t="s">
        <v>1545</v>
      </c>
      <c r="D893" s="39" t="s">
        <v>1544</v>
      </c>
      <c r="E893" s="39" t="s">
        <v>1230</v>
      </c>
      <c r="F893" s="50">
        <v>10013</v>
      </c>
      <c r="G893" s="39" t="s">
        <v>1543</v>
      </c>
      <c r="H893" s="41"/>
      <c r="I893" s="41"/>
      <c r="J893" s="41"/>
      <c r="K893" s="40"/>
    </row>
    <row r="894" spans="1:11">
      <c r="A894" s="39" t="s">
        <v>422</v>
      </c>
      <c r="B894" s="39" t="s">
        <v>1542</v>
      </c>
      <c r="C894" s="39" t="s">
        <v>1541</v>
      </c>
      <c r="D894" s="39" t="s">
        <v>1293</v>
      </c>
      <c r="E894" s="39" t="s">
        <v>1230</v>
      </c>
      <c r="F894" s="50">
        <v>11236</v>
      </c>
      <c r="G894" s="39"/>
      <c r="H894" s="41"/>
      <c r="I894" s="41"/>
      <c r="J894" s="41"/>
      <c r="K894" s="40"/>
    </row>
    <row r="895" spans="1:11">
      <c r="A895" s="39" t="s">
        <v>750</v>
      </c>
      <c r="B895" s="39" t="s">
        <v>344</v>
      </c>
      <c r="C895" s="39" t="s">
        <v>1540</v>
      </c>
      <c r="D895" s="39" t="s">
        <v>1523</v>
      </c>
      <c r="E895" s="39" t="s">
        <v>1230</v>
      </c>
      <c r="F895" s="50">
        <v>10538</v>
      </c>
      <c r="G895" s="39" t="s">
        <v>1539</v>
      </c>
      <c r="H895" s="41"/>
      <c r="I895" s="41"/>
      <c r="J895" s="41"/>
      <c r="K895" s="40"/>
    </row>
    <row r="896" spans="1:11">
      <c r="A896" s="39" t="s">
        <v>107</v>
      </c>
      <c r="B896" s="39" t="s">
        <v>1538</v>
      </c>
      <c r="C896" s="39" t="s">
        <v>1537</v>
      </c>
      <c r="D896" s="39" t="s">
        <v>1536</v>
      </c>
      <c r="E896" s="39" t="s">
        <v>1230</v>
      </c>
      <c r="F896" s="50">
        <v>11598</v>
      </c>
      <c r="G896" s="39" t="s">
        <v>1535</v>
      </c>
      <c r="H896" s="41"/>
      <c r="I896" s="41"/>
      <c r="J896" s="41"/>
      <c r="K896" s="40"/>
    </row>
    <row r="897" spans="1:11">
      <c r="A897" s="39" t="s">
        <v>863</v>
      </c>
      <c r="B897" s="39" t="s">
        <v>340</v>
      </c>
      <c r="C897" s="39" t="s">
        <v>1534</v>
      </c>
      <c r="D897" s="39" t="s">
        <v>1533</v>
      </c>
      <c r="E897" s="39" t="s">
        <v>1230</v>
      </c>
      <c r="F897" s="50">
        <v>12941</v>
      </c>
      <c r="G897" s="39"/>
      <c r="H897" s="41"/>
      <c r="I897" s="41"/>
      <c r="J897" s="41"/>
      <c r="K897" s="40"/>
    </row>
    <row r="898" spans="1:11">
      <c r="A898" s="39" t="s">
        <v>182</v>
      </c>
      <c r="B898" s="39" t="s">
        <v>1532</v>
      </c>
      <c r="C898" s="39" t="s">
        <v>1531</v>
      </c>
      <c r="D898" s="39" t="s">
        <v>1231</v>
      </c>
      <c r="E898" s="39" t="s">
        <v>1230</v>
      </c>
      <c r="F898" s="50">
        <v>10028</v>
      </c>
      <c r="G898" s="39" t="s">
        <v>1530</v>
      </c>
      <c r="H898" s="41"/>
      <c r="I898" s="41"/>
      <c r="J898" s="41"/>
      <c r="K898" s="40"/>
    </row>
    <row r="899" spans="1:11">
      <c r="A899" s="39" t="s">
        <v>1529</v>
      </c>
      <c r="B899" s="39" t="s">
        <v>335</v>
      </c>
      <c r="C899" s="39" t="s">
        <v>1528</v>
      </c>
      <c r="D899" s="39" t="s">
        <v>1527</v>
      </c>
      <c r="E899" s="39" t="s">
        <v>1230</v>
      </c>
      <c r="F899" s="50">
        <v>10956</v>
      </c>
      <c r="G899" s="39" t="s">
        <v>1526</v>
      </c>
      <c r="H899" s="41"/>
      <c r="I899" s="41"/>
      <c r="J899" s="41"/>
      <c r="K899" s="40"/>
    </row>
    <row r="900" spans="1:11">
      <c r="A900" s="39" t="s">
        <v>279</v>
      </c>
      <c r="B900" s="39" t="s">
        <v>1525</v>
      </c>
      <c r="C900" s="39" t="s">
        <v>1524</v>
      </c>
      <c r="D900" s="39" t="s">
        <v>1523</v>
      </c>
      <c r="E900" s="39" t="s">
        <v>1230</v>
      </c>
      <c r="F900" s="50">
        <v>10538</v>
      </c>
      <c r="G900" s="39" t="s">
        <v>1522</v>
      </c>
      <c r="H900" s="41"/>
      <c r="I900" s="41"/>
      <c r="J900" s="41"/>
      <c r="K900" s="40"/>
    </row>
    <row r="901" spans="1:11">
      <c r="A901" s="39" t="s">
        <v>1521</v>
      </c>
      <c r="B901" s="39" t="s">
        <v>1520</v>
      </c>
      <c r="C901" s="39" t="s">
        <v>1519</v>
      </c>
      <c r="D901" s="39" t="s">
        <v>1231</v>
      </c>
      <c r="E901" s="39" t="s">
        <v>1230</v>
      </c>
      <c r="F901" s="50">
        <v>10044</v>
      </c>
      <c r="G901" s="39" t="s">
        <v>1518</v>
      </c>
      <c r="H901" s="41"/>
      <c r="I901" s="41"/>
      <c r="J901" s="41"/>
      <c r="K901" s="40"/>
    </row>
    <row r="902" spans="1:11">
      <c r="A902" s="39" t="s">
        <v>515</v>
      </c>
      <c r="B902" s="39" t="s">
        <v>1517</v>
      </c>
      <c r="C902" s="39" t="s">
        <v>1516</v>
      </c>
      <c r="D902" s="39" t="s">
        <v>1293</v>
      </c>
      <c r="E902" s="39" t="s">
        <v>1230</v>
      </c>
      <c r="F902" s="50">
        <v>11215</v>
      </c>
      <c r="G902" s="39" t="s">
        <v>1515</v>
      </c>
      <c r="H902" s="41"/>
      <c r="I902" s="41"/>
      <c r="J902" s="41"/>
      <c r="K902" s="40"/>
    </row>
    <row r="903" spans="1:11">
      <c r="A903" s="39" t="s">
        <v>503</v>
      </c>
      <c r="B903" s="39" t="s">
        <v>1514</v>
      </c>
      <c r="C903" s="39" t="s">
        <v>1513</v>
      </c>
      <c r="D903" s="39" t="s">
        <v>1318</v>
      </c>
      <c r="E903" s="39" t="s">
        <v>1230</v>
      </c>
      <c r="F903" s="50">
        <v>14617</v>
      </c>
      <c r="G903" s="39" t="s">
        <v>1512</v>
      </c>
      <c r="H903" s="41"/>
      <c r="I903" s="41"/>
      <c r="J903" s="41"/>
      <c r="K903" s="40"/>
    </row>
    <row r="904" spans="1:11">
      <c r="A904" s="39" t="s">
        <v>1511</v>
      </c>
      <c r="B904" s="39" t="s">
        <v>190</v>
      </c>
      <c r="C904" s="39" t="s">
        <v>1510</v>
      </c>
      <c r="D904" s="39" t="s">
        <v>1231</v>
      </c>
      <c r="E904" s="39" t="s">
        <v>1230</v>
      </c>
      <c r="F904" s="50">
        <v>10282</v>
      </c>
      <c r="G904" s="39" t="s">
        <v>1509</v>
      </c>
      <c r="H904" s="41"/>
      <c r="I904" s="41"/>
      <c r="J904" s="41"/>
      <c r="K904" s="40"/>
    </row>
    <row r="905" spans="1:11">
      <c r="A905" s="39" t="s">
        <v>155</v>
      </c>
      <c r="B905" s="39" t="s">
        <v>1508</v>
      </c>
      <c r="C905" s="39" t="s">
        <v>1507</v>
      </c>
      <c r="D905" s="39" t="s">
        <v>1231</v>
      </c>
      <c r="E905" s="39" t="s">
        <v>1230</v>
      </c>
      <c r="F905" s="50">
        <v>10011</v>
      </c>
      <c r="G905" s="39" t="s">
        <v>1506</v>
      </c>
      <c r="H905" s="41"/>
      <c r="I905" s="41"/>
      <c r="J905" s="41"/>
      <c r="K905" s="40"/>
    </row>
    <row r="906" spans="1:11">
      <c r="A906" s="39" t="s">
        <v>791</v>
      </c>
      <c r="B906" s="39" t="s">
        <v>247</v>
      </c>
      <c r="C906" s="39" t="s">
        <v>1505</v>
      </c>
      <c r="D906" s="39" t="s">
        <v>1231</v>
      </c>
      <c r="E906" s="39" t="s">
        <v>1230</v>
      </c>
      <c r="F906" s="50">
        <v>10044</v>
      </c>
      <c r="G906" s="39" t="s">
        <v>1504</v>
      </c>
      <c r="H906" s="41"/>
      <c r="I906" s="41"/>
      <c r="J906" s="41"/>
      <c r="K906" s="40"/>
    </row>
    <row r="907" spans="1:11">
      <c r="A907" s="39" t="s">
        <v>1503</v>
      </c>
      <c r="B907" s="39" t="s">
        <v>1502</v>
      </c>
      <c r="C907" s="39" t="s">
        <v>1501</v>
      </c>
      <c r="D907" s="39" t="s">
        <v>1293</v>
      </c>
      <c r="E907" s="39" t="s">
        <v>1230</v>
      </c>
      <c r="F907" s="50">
        <v>11206</v>
      </c>
      <c r="G907" s="39" t="s">
        <v>1500</v>
      </c>
      <c r="H907" s="41"/>
      <c r="I907" s="41"/>
      <c r="J907" s="41"/>
      <c r="K907" s="40"/>
    </row>
    <row r="908" spans="1:11">
      <c r="A908" s="39" t="s">
        <v>1076</v>
      </c>
      <c r="B908" s="39" t="s">
        <v>1499</v>
      </c>
      <c r="C908" s="39" t="s">
        <v>1498</v>
      </c>
      <c r="D908" s="39" t="s">
        <v>1497</v>
      </c>
      <c r="E908" s="39" t="s">
        <v>1230</v>
      </c>
      <c r="F908" s="50">
        <v>12865</v>
      </c>
      <c r="G908" s="39" t="s">
        <v>1496</v>
      </c>
      <c r="H908" s="41"/>
      <c r="I908" s="41"/>
      <c r="J908" s="41"/>
      <c r="K908" s="40"/>
    </row>
    <row r="909" spans="1:11">
      <c r="A909" s="39" t="s">
        <v>160</v>
      </c>
      <c r="B909" s="39" t="s">
        <v>1495</v>
      </c>
      <c r="C909" s="39" t="s">
        <v>1494</v>
      </c>
      <c r="D909" s="39" t="s">
        <v>1231</v>
      </c>
      <c r="E909" s="39" t="s">
        <v>1230</v>
      </c>
      <c r="F909" s="50">
        <v>10011</v>
      </c>
      <c r="G909" s="39" t="s">
        <v>1493</v>
      </c>
      <c r="H909" s="41"/>
      <c r="I909" s="41"/>
      <c r="J909" s="41"/>
      <c r="K909" s="40"/>
    </row>
    <row r="910" spans="1:11">
      <c r="A910" s="39" t="s">
        <v>994</v>
      </c>
      <c r="B910" s="39" t="s">
        <v>1492</v>
      </c>
      <c r="C910" s="39" t="s">
        <v>1491</v>
      </c>
      <c r="D910" s="39" t="s">
        <v>1280</v>
      </c>
      <c r="E910" s="39" t="s">
        <v>1230</v>
      </c>
      <c r="F910" s="50">
        <v>10453</v>
      </c>
      <c r="G910" s="39" t="s">
        <v>1490</v>
      </c>
      <c r="H910" s="41"/>
      <c r="I910" s="41"/>
      <c r="J910" s="41"/>
      <c r="K910" s="40"/>
    </row>
    <row r="911" spans="1:11">
      <c r="A911" s="39" t="s">
        <v>1199</v>
      </c>
      <c r="B911" s="39" t="s">
        <v>1489</v>
      </c>
      <c r="C911" s="39" t="s">
        <v>1488</v>
      </c>
      <c r="D911" s="39" t="s">
        <v>1487</v>
      </c>
      <c r="E911" s="39" t="s">
        <v>1230</v>
      </c>
      <c r="F911" s="50">
        <v>10580</v>
      </c>
      <c r="G911" s="39" t="s">
        <v>1486</v>
      </c>
      <c r="H911" s="41"/>
      <c r="I911" s="41"/>
      <c r="J911" s="41"/>
      <c r="K911" s="40"/>
    </row>
    <row r="912" spans="1:11">
      <c r="A912" s="39" t="s">
        <v>1485</v>
      </c>
      <c r="B912" s="39" t="s">
        <v>502</v>
      </c>
      <c r="C912" s="39" t="s">
        <v>1484</v>
      </c>
      <c r="D912" s="39" t="s">
        <v>1255</v>
      </c>
      <c r="E912" s="39" t="s">
        <v>1230</v>
      </c>
      <c r="F912" s="50">
        <v>11367</v>
      </c>
      <c r="G912" s="39" t="s">
        <v>1483</v>
      </c>
      <c r="H912" s="41"/>
      <c r="I912" s="41"/>
      <c r="J912" s="41"/>
      <c r="K912" s="40"/>
    </row>
    <row r="913" spans="1:11">
      <c r="A913" s="39" t="s">
        <v>1482</v>
      </c>
      <c r="B913" s="39" t="s">
        <v>1481</v>
      </c>
      <c r="C913" s="39" t="s">
        <v>1480</v>
      </c>
      <c r="D913" s="39" t="s">
        <v>1293</v>
      </c>
      <c r="E913" s="39" t="s">
        <v>1230</v>
      </c>
      <c r="F913" s="50">
        <v>11201</v>
      </c>
      <c r="G913" s="39" t="s">
        <v>1479</v>
      </c>
      <c r="H913" s="41"/>
      <c r="I913" s="41"/>
      <c r="J913" s="41"/>
      <c r="K913" s="40"/>
    </row>
    <row r="914" spans="1:11">
      <c r="A914" s="39" t="s">
        <v>372</v>
      </c>
      <c r="B914" s="39" t="s">
        <v>313</v>
      </c>
      <c r="C914" s="39" t="s">
        <v>1478</v>
      </c>
      <c r="D914" s="39" t="s">
        <v>1426</v>
      </c>
      <c r="E914" s="39" t="s">
        <v>1230</v>
      </c>
      <c r="F914" s="50">
        <v>11530</v>
      </c>
      <c r="G914" s="39" t="s">
        <v>1477</v>
      </c>
      <c r="H914" s="41"/>
      <c r="I914" s="41"/>
      <c r="J914" s="41"/>
      <c r="K914" s="40"/>
    </row>
    <row r="915" spans="1:11">
      <c r="A915" s="39" t="s">
        <v>182</v>
      </c>
      <c r="B915" s="39" t="s">
        <v>1476</v>
      </c>
      <c r="C915" s="39" t="s">
        <v>1475</v>
      </c>
      <c r="D915" s="39" t="s">
        <v>1474</v>
      </c>
      <c r="E915" s="39" t="s">
        <v>1230</v>
      </c>
      <c r="F915" s="50">
        <v>10541</v>
      </c>
      <c r="G915" s="39" t="s">
        <v>1473</v>
      </c>
      <c r="H915" s="41"/>
      <c r="I915" s="41"/>
      <c r="J915" s="41"/>
      <c r="K915" s="40"/>
    </row>
    <row r="916" spans="1:11">
      <c r="A916" s="39" t="s">
        <v>1472</v>
      </c>
      <c r="B916" s="39" t="s">
        <v>488</v>
      </c>
      <c r="C916" s="39" t="s">
        <v>1471</v>
      </c>
      <c r="D916" s="39" t="s">
        <v>1470</v>
      </c>
      <c r="E916" s="39" t="s">
        <v>1230</v>
      </c>
      <c r="F916" s="50">
        <v>13066</v>
      </c>
      <c r="G916" s="39" t="s">
        <v>1469</v>
      </c>
      <c r="H916" s="41"/>
      <c r="I916" s="41"/>
      <c r="J916" s="41"/>
      <c r="K916" s="40"/>
    </row>
    <row r="917" spans="1:11">
      <c r="A917" s="39" t="s">
        <v>116</v>
      </c>
      <c r="B917" s="39" t="s">
        <v>1468</v>
      </c>
      <c r="C917" s="39" t="s">
        <v>1467</v>
      </c>
      <c r="D917" s="39" t="s">
        <v>1259</v>
      </c>
      <c r="E917" s="39" t="s">
        <v>1230</v>
      </c>
      <c r="F917" s="50">
        <v>14580</v>
      </c>
      <c r="G917" s="39" t="s">
        <v>1466</v>
      </c>
      <c r="H917" s="41"/>
      <c r="I917" s="41"/>
      <c r="J917" s="41"/>
      <c r="K917" s="40"/>
    </row>
    <row r="918" spans="1:11">
      <c r="A918" s="39" t="s">
        <v>1465</v>
      </c>
      <c r="B918" s="39" t="s">
        <v>303</v>
      </c>
      <c r="C918" s="39" t="s">
        <v>1464</v>
      </c>
      <c r="D918" s="39" t="s">
        <v>1231</v>
      </c>
      <c r="E918" s="39" t="s">
        <v>1230</v>
      </c>
      <c r="F918" s="50">
        <v>10021</v>
      </c>
      <c r="G918" s="39" t="s">
        <v>1463</v>
      </c>
      <c r="H918" s="41"/>
      <c r="I918" s="41"/>
      <c r="J918" s="41"/>
      <c r="K918" s="40"/>
    </row>
    <row r="919" spans="1:11">
      <c r="A919" s="39" t="s">
        <v>1462</v>
      </c>
      <c r="B919" s="39" t="s">
        <v>645</v>
      </c>
      <c r="C919" s="39" t="s">
        <v>1461</v>
      </c>
      <c r="D919" s="39" t="s">
        <v>1460</v>
      </c>
      <c r="E919" s="39" t="s">
        <v>1230</v>
      </c>
      <c r="F919" s="50">
        <v>12203</v>
      </c>
      <c r="G919" s="39" t="s">
        <v>1459</v>
      </c>
      <c r="H919" s="41"/>
      <c r="I919" s="41"/>
      <c r="J919" s="41"/>
      <c r="K919" s="40"/>
    </row>
    <row r="920" spans="1:11">
      <c r="A920" s="39" t="s">
        <v>48</v>
      </c>
      <c r="B920" s="39" t="s">
        <v>1458</v>
      </c>
      <c r="C920" s="39" t="s">
        <v>1457</v>
      </c>
      <c r="D920" s="39" t="s">
        <v>1255</v>
      </c>
      <c r="E920" s="39" t="s">
        <v>1230</v>
      </c>
      <c r="F920" s="50">
        <v>11358</v>
      </c>
      <c r="G920" s="39" t="s">
        <v>1456</v>
      </c>
      <c r="H920" s="41"/>
      <c r="I920" s="41"/>
      <c r="J920" s="41"/>
      <c r="K920" s="40"/>
    </row>
    <row r="921" spans="1:11">
      <c r="A921" s="39" t="s">
        <v>675</v>
      </c>
      <c r="B921" s="39" t="s">
        <v>1455</v>
      </c>
      <c r="C921" s="39" t="s">
        <v>1454</v>
      </c>
      <c r="D921" s="39" t="s">
        <v>1231</v>
      </c>
      <c r="E921" s="39" t="s">
        <v>1230</v>
      </c>
      <c r="F921" s="50">
        <v>10031</v>
      </c>
      <c r="G921" s="39" t="s">
        <v>1453</v>
      </c>
      <c r="H921" s="41"/>
      <c r="I921" s="41"/>
      <c r="J921" s="41"/>
      <c r="K921" s="40"/>
    </row>
    <row r="922" spans="1:11">
      <c r="A922" s="39" t="s">
        <v>116</v>
      </c>
      <c r="B922" s="39" t="s">
        <v>1452</v>
      </c>
      <c r="C922" s="39" t="s">
        <v>1451</v>
      </c>
      <c r="D922" s="39" t="s">
        <v>1450</v>
      </c>
      <c r="E922" s="39" t="s">
        <v>1230</v>
      </c>
      <c r="F922" s="50">
        <v>11952</v>
      </c>
      <c r="G922" s="39" t="s">
        <v>1449</v>
      </c>
      <c r="H922" s="41"/>
      <c r="I922" s="41"/>
      <c r="J922" s="41"/>
      <c r="K922" s="40"/>
    </row>
    <row r="923" spans="1:11">
      <c r="A923" s="39" t="s">
        <v>155</v>
      </c>
      <c r="B923" s="39" t="s">
        <v>1448</v>
      </c>
      <c r="C923" s="39" t="s">
        <v>1447</v>
      </c>
      <c r="D923" s="39" t="s">
        <v>1446</v>
      </c>
      <c r="E923" s="39" t="s">
        <v>1230</v>
      </c>
      <c r="F923" s="50">
        <v>11375</v>
      </c>
      <c r="G923" s="39" t="s">
        <v>1445</v>
      </c>
      <c r="H923" s="41"/>
      <c r="I923" s="41"/>
      <c r="J923" s="41"/>
      <c r="K923" s="40"/>
    </row>
    <row r="924" spans="1:11">
      <c r="A924" s="39" t="s">
        <v>1444</v>
      </c>
      <c r="B924" s="39" t="s">
        <v>465</v>
      </c>
      <c r="C924" s="39" t="s">
        <v>1443</v>
      </c>
      <c r="D924" s="39" t="s">
        <v>1442</v>
      </c>
      <c r="E924" s="39" t="s">
        <v>1230</v>
      </c>
      <c r="F924" s="50">
        <v>12033</v>
      </c>
      <c r="G924" s="39" t="s">
        <v>1441</v>
      </c>
      <c r="H924" s="41"/>
      <c r="I924" s="41"/>
      <c r="J924" s="41"/>
      <c r="K924" s="40"/>
    </row>
    <row r="925" spans="1:11">
      <c r="A925" s="39" t="s">
        <v>48</v>
      </c>
      <c r="B925" s="39" t="s">
        <v>465</v>
      </c>
      <c r="C925" s="39" t="s">
        <v>1440</v>
      </c>
      <c r="D925" s="39" t="s">
        <v>1439</v>
      </c>
      <c r="E925" s="39" t="s">
        <v>1230</v>
      </c>
      <c r="F925" s="50">
        <v>10463</v>
      </c>
      <c r="G925" s="39" t="s">
        <v>1438</v>
      </c>
      <c r="H925" s="41"/>
      <c r="I925" s="41"/>
      <c r="J925" s="41"/>
      <c r="K925" s="40"/>
    </row>
    <row r="926" spans="1:11">
      <c r="A926" s="39" t="s">
        <v>1437</v>
      </c>
      <c r="B926" s="39" t="s">
        <v>146</v>
      </c>
      <c r="C926" s="39" t="s">
        <v>1436</v>
      </c>
      <c r="D926" s="39" t="s">
        <v>1435</v>
      </c>
      <c r="E926" s="39" t="s">
        <v>1230</v>
      </c>
      <c r="F926" s="50">
        <v>12159</v>
      </c>
      <c r="G926" s="39" t="s">
        <v>1434</v>
      </c>
      <c r="H926" s="41"/>
      <c r="I926" s="41"/>
      <c r="J926" s="41"/>
      <c r="K926" s="40"/>
    </row>
    <row r="927" spans="1:11">
      <c r="A927" s="39" t="s">
        <v>587</v>
      </c>
      <c r="B927" s="39" t="s">
        <v>1433</v>
      </c>
      <c r="C927" s="39" t="s">
        <v>1432</v>
      </c>
      <c r="D927" s="39" t="s">
        <v>1431</v>
      </c>
      <c r="E927" s="39" t="s">
        <v>1230</v>
      </c>
      <c r="F927" s="50">
        <v>10977</v>
      </c>
      <c r="G927" s="39" t="s">
        <v>1430</v>
      </c>
      <c r="H927" s="41"/>
      <c r="I927" s="41"/>
      <c r="J927" s="41"/>
      <c r="K927" s="40"/>
    </row>
    <row r="928" spans="1:11">
      <c r="A928" s="39" t="s">
        <v>1429</v>
      </c>
      <c r="B928" s="39" t="s">
        <v>1428</v>
      </c>
      <c r="C928" s="39" t="s">
        <v>1427</v>
      </c>
      <c r="D928" s="39" t="s">
        <v>1426</v>
      </c>
      <c r="E928" s="39" t="s">
        <v>1230</v>
      </c>
      <c r="F928" s="50">
        <v>11530</v>
      </c>
      <c r="G928" s="39" t="s">
        <v>1425</v>
      </c>
      <c r="H928" s="41"/>
      <c r="I928" s="41"/>
      <c r="J928" s="41"/>
      <c r="K928" s="40"/>
    </row>
    <row r="929" spans="1:11">
      <c r="A929" s="39" t="s">
        <v>1424</v>
      </c>
      <c r="B929" s="39" t="s">
        <v>1423</v>
      </c>
      <c r="C929" s="39" t="s">
        <v>1422</v>
      </c>
      <c r="D929" s="39" t="s">
        <v>1421</v>
      </c>
      <c r="E929" s="39" t="s">
        <v>1230</v>
      </c>
      <c r="F929" s="50">
        <v>11758</v>
      </c>
      <c r="G929" s="39" t="s">
        <v>1420</v>
      </c>
      <c r="H929" s="41"/>
      <c r="I929" s="41"/>
      <c r="J929" s="41"/>
      <c r="K929" s="40"/>
    </row>
    <row r="930" spans="1:11">
      <c r="A930" s="39" t="s">
        <v>1419</v>
      </c>
      <c r="B930" s="39" t="s">
        <v>637</v>
      </c>
      <c r="C930" s="39" t="s">
        <v>1418</v>
      </c>
      <c r="D930" s="39" t="s">
        <v>1417</v>
      </c>
      <c r="E930" s="39" t="s">
        <v>1230</v>
      </c>
      <c r="F930" s="50">
        <v>12020</v>
      </c>
      <c r="G930" s="39" t="s">
        <v>1416</v>
      </c>
      <c r="H930" s="41"/>
      <c r="I930" s="41"/>
      <c r="J930" s="41"/>
      <c r="K930" s="40"/>
    </row>
    <row r="931" spans="1:11">
      <c r="A931" s="39" t="s">
        <v>1415</v>
      </c>
      <c r="B931" s="39" t="s">
        <v>1414</v>
      </c>
      <c r="C931" s="39" t="s">
        <v>1413</v>
      </c>
      <c r="D931" s="39" t="s">
        <v>218</v>
      </c>
      <c r="E931" s="39" t="s">
        <v>1230</v>
      </c>
      <c r="F931" s="50">
        <v>10550</v>
      </c>
      <c r="G931" s="39" t="s">
        <v>1412</v>
      </c>
      <c r="H931" s="41"/>
      <c r="I931" s="41"/>
      <c r="J931" s="41"/>
      <c r="K931" s="40"/>
    </row>
    <row r="932" spans="1:11">
      <c r="A932" s="39" t="s">
        <v>523</v>
      </c>
      <c r="B932" s="39" t="s">
        <v>1411</v>
      </c>
      <c r="C932" s="39" t="s">
        <v>1410</v>
      </c>
      <c r="D932" s="39" t="s">
        <v>1409</v>
      </c>
      <c r="E932" s="39" t="s">
        <v>1230</v>
      </c>
      <c r="F932" s="50">
        <v>10526</v>
      </c>
      <c r="G932" s="39" t="s">
        <v>1408</v>
      </c>
      <c r="H932" s="41"/>
      <c r="I932" s="41"/>
      <c r="J932" s="41"/>
      <c r="K932" s="40"/>
    </row>
    <row r="933" spans="1:11">
      <c r="A933" s="39" t="s">
        <v>1407</v>
      </c>
      <c r="B933" s="39" t="s">
        <v>134</v>
      </c>
      <c r="C933" s="39" t="s">
        <v>1406</v>
      </c>
      <c r="D933" s="39" t="s">
        <v>1405</v>
      </c>
      <c r="E933" s="39" t="s">
        <v>1230</v>
      </c>
      <c r="F933" s="50">
        <v>11417</v>
      </c>
      <c r="G933" s="39" t="s">
        <v>1404</v>
      </c>
      <c r="H933" s="41"/>
      <c r="I933" s="41"/>
      <c r="J933" s="41"/>
      <c r="K933" s="40"/>
    </row>
    <row r="934" spans="1:11">
      <c r="A934" s="39" t="s">
        <v>587</v>
      </c>
      <c r="B934" s="39" t="s">
        <v>1403</v>
      </c>
      <c r="C934" s="39" t="s">
        <v>1402</v>
      </c>
      <c r="D934" s="39" t="s">
        <v>1231</v>
      </c>
      <c r="E934" s="39" t="s">
        <v>1230</v>
      </c>
      <c r="F934" s="50">
        <v>10280</v>
      </c>
      <c r="G934" s="39" t="s">
        <v>1401</v>
      </c>
      <c r="H934" s="41"/>
      <c r="I934" s="41"/>
      <c r="J934" s="41"/>
      <c r="K934" s="40"/>
    </row>
    <row r="935" spans="1:11">
      <c r="A935" s="39" t="s">
        <v>1400</v>
      </c>
      <c r="B935" s="39" t="s">
        <v>1399</v>
      </c>
      <c r="C935" s="39" t="s">
        <v>1398</v>
      </c>
      <c r="D935" s="39" t="s">
        <v>1231</v>
      </c>
      <c r="E935" s="39" t="s">
        <v>1230</v>
      </c>
      <c r="F935" s="50">
        <v>10038</v>
      </c>
      <c r="G935" s="39"/>
      <c r="H935" s="41"/>
      <c r="I935" s="41"/>
      <c r="J935" s="41"/>
      <c r="K935" s="40"/>
    </row>
    <row r="936" spans="1:11">
      <c r="A936" s="39" t="s">
        <v>1397</v>
      </c>
      <c r="B936" s="39" t="s">
        <v>459</v>
      </c>
      <c r="C936" s="39" t="s">
        <v>1396</v>
      </c>
      <c r="D936" s="39" t="s">
        <v>1395</v>
      </c>
      <c r="E936" s="39" t="s">
        <v>1230</v>
      </c>
      <c r="F936" s="50">
        <v>14715</v>
      </c>
      <c r="G936" s="39" t="s">
        <v>1394</v>
      </c>
      <c r="H936" s="41"/>
      <c r="I936" s="41"/>
      <c r="J936" s="41"/>
      <c r="K936" s="40"/>
    </row>
    <row r="937" spans="1:11">
      <c r="A937" s="39" t="s">
        <v>1393</v>
      </c>
      <c r="B937" s="39" t="s">
        <v>454</v>
      </c>
      <c r="C937" s="39" t="s">
        <v>1392</v>
      </c>
      <c r="D937" s="39" t="s">
        <v>1293</v>
      </c>
      <c r="E937" s="39" t="s">
        <v>1230</v>
      </c>
      <c r="F937" s="50">
        <v>11215</v>
      </c>
      <c r="G937" s="39" t="s">
        <v>1391</v>
      </c>
      <c r="H937" s="41"/>
      <c r="I937" s="41"/>
      <c r="J937" s="41"/>
      <c r="K937" s="40"/>
    </row>
    <row r="938" spans="1:11">
      <c r="A938" s="39" t="s">
        <v>1390</v>
      </c>
      <c r="B938" s="39" t="s">
        <v>1169</v>
      </c>
      <c r="C938" s="39" t="s">
        <v>1389</v>
      </c>
      <c r="D938" s="39" t="s">
        <v>1388</v>
      </c>
      <c r="E938" s="39" t="s">
        <v>1230</v>
      </c>
      <c r="F938" s="50">
        <v>11790</v>
      </c>
      <c r="G938" s="39" t="s">
        <v>1387</v>
      </c>
      <c r="H938" s="41"/>
      <c r="I938" s="41"/>
      <c r="J938" s="41"/>
      <c r="K938" s="40"/>
    </row>
    <row r="939" spans="1:11">
      <c r="A939" s="39" t="s">
        <v>299</v>
      </c>
      <c r="B939" s="39" t="s">
        <v>1386</v>
      </c>
      <c r="C939" s="39" t="s">
        <v>1385</v>
      </c>
      <c r="D939" s="39" t="s">
        <v>1231</v>
      </c>
      <c r="E939" s="39" t="s">
        <v>1230</v>
      </c>
      <c r="F939" s="50">
        <v>10009</v>
      </c>
      <c r="G939" s="39" t="s">
        <v>1384</v>
      </c>
      <c r="H939" s="41"/>
      <c r="I939" s="41"/>
      <c r="J939" s="41"/>
      <c r="K939" s="40"/>
    </row>
    <row r="940" spans="1:11">
      <c r="A940" s="39" t="s">
        <v>1383</v>
      </c>
      <c r="B940" s="39" t="s">
        <v>449</v>
      </c>
      <c r="C940" s="39" t="s">
        <v>1382</v>
      </c>
      <c r="D940" s="39" t="s">
        <v>1381</v>
      </c>
      <c r="E940" s="39" t="s">
        <v>1230</v>
      </c>
      <c r="F940" s="50">
        <v>13063</v>
      </c>
      <c r="G940" s="39" t="s">
        <v>1380</v>
      </c>
      <c r="H940" s="41"/>
      <c r="I940" s="41"/>
      <c r="J940" s="41"/>
      <c r="K940" s="40"/>
    </row>
    <row r="941" spans="1:11">
      <c r="A941" s="39" t="s">
        <v>1379</v>
      </c>
      <c r="B941" s="39" t="s">
        <v>1378</v>
      </c>
      <c r="C941" s="39" t="s">
        <v>1377</v>
      </c>
      <c r="D941" s="39" t="s">
        <v>1342</v>
      </c>
      <c r="E941" s="39" t="s">
        <v>1230</v>
      </c>
      <c r="F941" s="50">
        <v>10312</v>
      </c>
      <c r="G941" s="39" t="s">
        <v>1376</v>
      </c>
      <c r="H941" s="41"/>
      <c r="I941" s="41"/>
      <c r="J941" s="41"/>
      <c r="K941" s="40"/>
    </row>
    <row r="942" spans="1:11">
      <c r="A942" s="39" t="s">
        <v>1375</v>
      </c>
      <c r="B942" s="39" t="s">
        <v>444</v>
      </c>
      <c r="C942" s="39" t="s">
        <v>1374</v>
      </c>
      <c r="D942" s="39" t="s">
        <v>1293</v>
      </c>
      <c r="E942" s="39" t="s">
        <v>1230</v>
      </c>
      <c r="F942" s="50">
        <v>11211</v>
      </c>
      <c r="G942" s="39" t="s">
        <v>1373</v>
      </c>
      <c r="H942" s="41"/>
      <c r="I942" s="41"/>
      <c r="J942" s="41"/>
      <c r="K942" s="40"/>
    </row>
    <row r="943" spans="1:11">
      <c r="A943" s="39" t="s">
        <v>314</v>
      </c>
      <c r="B943" s="39" t="s">
        <v>283</v>
      </c>
      <c r="C943" s="39" t="s">
        <v>1372</v>
      </c>
      <c r="D943" s="39" t="s">
        <v>1371</v>
      </c>
      <c r="E943" s="39" t="s">
        <v>1230</v>
      </c>
      <c r="F943" s="50">
        <v>13346</v>
      </c>
      <c r="G943" s="39" t="s">
        <v>1370</v>
      </c>
      <c r="H943" s="41"/>
      <c r="I943" s="41"/>
      <c r="J943" s="41"/>
      <c r="K943" s="40"/>
    </row>
    <row r="944" spans="1:11">
      <c r="A944" s="39" t="s">
        <v>1369</v>
      </c>
      <c r="B944" s="39" t="s">
        <v>394</v>
      </c>
      <c r="C944" s="39" t="s">
        <v>1368</v>
      </c>
      <c r="D944" s="39" t="s">
        <v>1367</v>
      </c>
      <c r="E944" s="39" t="s">
        <v>1230</v>
      </c>
      <c r="F944" s="50">
        <v>12839</v>
      </c>
      <c r="G944" s="39" t="s">
        <v>1366</v>
      </c>
      <c r="H944" s="41"/>
      <c r="I944" s="41"/>
      <c r="J944" s="41"/>
      <c r="K944" s="40"/>
    </row>
    <row r="945" spans="1:11">
      <c r="A945" s="39" t="s">
        <v>309</v>
      </c>
      <c r="B945" s="39" t="s">
        <v>1365</v>
      </c>
      <c r="C945" s="39" t="s">
        <v>1364</v>
      </c>
      <c r="D945" s="39" t="s">
        <v>1231</v>
      </c>
      <c r="E945" s="39" t="s">
        <v>1230</v>
      </c>
      <c r="F945" s="50">
        <v>10040</v>
      </c>
      <c r="G945" s="39" t="s">
        <v>1363</v>
      </c>
      <c r="H945" s="41"/>
      <c r="I945" s="41"/>
      <c r="J945" s="41"/>
      <c r="K945" s="40"/>
    </row>
    <row r="946" spans="1:11">
      <c r="A946" s="39" t="s">
        <v>1362</v>
      </c>
      <c r="B946" s="39" t="s">
        <v>1361</v>
      </c>
      <c r="C946" s="39" t="s">
        <v>1360</v>
      </c>
      <c r="D946" s="39" t="s">
        <v>1359</v>
      </c>
      <c r="E946" s="39" t="s">
        <v>1230</v>
      </c>
      <c r="F946" s="50">
        <v>10598</v>
      </c>
      <c r="G946" s="39" t="s">
        <v>1358</v>
      </c>
      <c r="H946" s="41"/>
      <c r="I946" s="41"/>
      <c r="J946" s="41"/>
      <c r="K946" s="40"/>
    </row>
    <row r="947" spans="1:11">
      <c r="A947" s="39" t="s">
        <v>1357</v>
      </c>
      <c r="B947" s="39" t="s">
        <v>1356</v>
      </c>
      <c r="C947" s="39" t="s">
        <v>1355</v>
      </c>
      <c r="D947" s="39" t="s">
        <v>1259</v>
      </c>
      <c r="E947" s="39" t="s">
        <v>1230</v>
      </c>
      <c r="F947" s="50">
        <v>14580</v>
      </c>
      <c r="G947" s="39" t="s">
        <v>1354</v>
      </c>
      <c r="H947" s="41"/>
      <c r="I947" s="41"/>
      <c r="J947" s="41"/>
      <c r="K947" s="40"/>
    </row>
    <row r="948" spans="1:11">
      <c r="A948" s="39" t="s">
        <v>1353</v>
      </c>
      <c r="B948" s="39" t="s">
        <v>1352</v>
      </c>
      <c r="C948" s="39" t="s">
        <v>1351</v>
      </c>
      <c r="D948" s="39" t="s">
        <v>1350</v>
      </c>
      <c r="E948" s="39" t="s">
        <v>1230</v>
      </c>
      <c r="F948" s="50">
        <v>12186</v>
      </c>
      <c r="G948" s="39" t="s">
        <v>1349</v>
      </c>
      <c r="H948" s="41"/>
      <c r="I948" s="41"/>
      <c r="J948" s="41"/>
      <c r="K948" s="40"/>
    </row>
    <row r="949" spans="1:11">
      <c r="A949" s="39" t="s">
        <v>418</v>
      </c>
      <c r="B949" s="39" t="s">
        <v>1348</v>
      </c>
      <c r="C949" s="39" t="s">
        <v>1347</v>
      </c>
      <c r="D949" s="39" t="s">
        <v>1255</v>
      </c>
      <c r="E949" s="39" t="s">
        <v>1230</v>
      </c>
      <c r="F949" s="50">
        <v>11358</v>
      </c>
      <c r="G949" s="39" t="s">
        <v>1346</v>
      </c>
      <c r="H949" s="41"/>
      <c r="I949" s="41"/>
      <c r="J949" s="41"/>
      <c r="K949" s="40"/>
    </row>
    <row r="950" spans="1:11">
      <c r="A950" s="39" t="s">
        <v>1345</v>
      </c>
      <c r="B950" s="39" t="s">
        <v>1344</v>
      </c>
      <c r="C950" s="39" t="s">
        <v>1343</v>
      </c>
      <c r="D950" s="39" t="s">
        <v>1342</v>
      </c>
      <c r="E950" s="39" t="s">
        <v>1230</v>
      </c>
      <c r="F950" s="50">
        <v>10305</v>
      </c>
      <c r="G950" s="39" t="s">
        <v>1341</v>
      </c>
      <c r="H950" s="41"/>
      <c r="I950" s="41"/>
      <c r="J950" s="41"/>
      <c r="K950" s="40"/>
    </row>
    <row r="951" spans="1:11">
      <c r="A951" s="39" t="s">
        <v>314</v>
      </c>
      <c r="B951" s="39" t="s">
        <v>111</v>
      </c>
      <c r="C951" s="39" t="s">
        <v>1340</v>
      </c>
      <c r="D951" s="39" t="s">
        <v>1231</v>
      </c>
      <c r="E951" s="39" t="s">
        <v>1230</v>
      </c>
      <c r="F951" s="50">
        <v>10021</v>
      </c>
      <c r="G951" s="39" t="s">
        <v>1339</v>
      </c>
      <c r="H951" s="41"/>
      <c r="I951" s="41"/>
      <c r="J951" s="41"/>
      <c r="K951" s="40"/>
    </row>
    <row r="952" spans="1:11">
      <c r="A952" s="39" t="s">
        <v>59</v>
      </c>
      <c r="B952" s="39" t="s">
        <v>1338</v>
      </c>
      <c r="C952" s="39" t="s">
        <v>1337</v>
      </c>
      <c r="D952" s="39" t="s">
        <v>1336</v>
      </c>
      <c r="E952" s="39" t="s">
        <v>1230</v>
      </c>
      <c r="F952" s="50">
        <v>10583</v>
      </c>
      <c r="G952" s="39" t="s">
        <v>1335</v>
      </c>
      <c r="H952" s="41"/>
      <c r="I952" s="41"/>
      <c r="J952" s="41"/>
      <c r="K952" s="40"/>
    </row>
    <row r="953" spans="1:11">
      <c r="A953" s="39" t="s">
        <v>177</v>
      </c>
      <c r="B953" s="39" t="s">
        <v>1334</v>
      </c>
      <c r="C953" s="39" t="s">
        <v>1333</v>
      </c>
      <c r="D953" s="39" t="s">
        <v>1231</v>
      </c>
      <c r="E953" s="39" t="s">
        <v>1230</v>
      </c>
      <c r="F953" s="50">
        <v>10032</v>
      </c>
      <c r="G953" s="39" t="s">
        <v>1332</v>
      </c>
      <c r="H953" s="41"/>
      <c r="I953" s="41"/>
      <c r="J953" s="41"/>
      <c r="K953" s="40"/>
    </row>
    <row r="954" spans="1:11">
      <c r="A954" s="39" t="s">
        <v>53</v>
      </c>
      <c r="B954" s="39" t="s">
        <v>1331</v>
      </c>
      <c r="C954" s="39" t="s">
        <v>1330</v>
      </c>
      <c r="D954" s="39" t="s">
        <v>1329</v>
      </c>
      <c r="E954" s="39" t="s">
        <v>1230</v>
      </c>
      <c r="F954" s="50">
        <v>12077</v>
      </c>
      <c r="G954" s="39" t="s">
        <v>1328</v>
      </c>
      <c r="H954" s="41"/>
      <c r="I954" s="41"/>
      <c r="J954" s="41"/>
      <c r="K954" s="40"/>
    </row>
    <row r="955" spans="1:11">
      <c r="A955" s="39" t="s">
        <v>708</v>
      </c>
      <c r="B955" s="39" t="s">
        <v>1327</v>
      </c>
      <c r="C955" s="39" t="s">
        <v>1326</v>
      </c>
      <c r="D955" s="39" t="s">
        <v>1231</v>
      </c>
      <c r="E955" s="39" t="s">
        <v>1230</v>
      </c>
      <c r="F955" s="50">
        <v>10028</v>
      </c>
      <c r="G955" s="39" t="s">
        <v>1325</v>
      </c>
      <c r="H955" s="41"/>
      <c r="I955" s="41"/>
      <c r="J955" s="41"/>
      <c r="K955" s="40"/>
    </row>
    <row r="956" spans="1:11">
      <c r="A956" s="39" t="s">
        <v>450</v>
      </c>
      <c r="B956" s="39" t="s">
        <v>1320</v>
      </c>
      <c r="C956" s="39" t="s">
        <v>1324</v>
      </c>
      <c r="D956" s="39" t="s">
        <v>1323</v>
      </c>
      <c r="E956" s="39" t="s">
        <v>1230</v>
      </c>
      <c r="F956" s="50">
        <v>14120</v>
      </c>
      <c r="G956" s="39" t="s">
        <v>1322</v>
      </c>
      <c r="H956" s="41"/>
      <c r="I956" s="41"/>
      <c r="J956" s="41"/>
      <c r="K956" s="40"/>
    </row>
    <row r="957" spans="1:11">
      <c r="A957" s="39" t="s">
        <v>1321</v>
      </c>
      <c r="B957" s="39" t="s">
        <v>1320</v>
      </c>
      <c r="C957" s="39" t="s">
        <v>1319</v>
      </c>
      <c r="D957" s="39" t="s">
        <v>1318</v>
      </c>
      <c r="E957" s="39" t="s">
        <v>1230</v>
      </c>
      <c r="F957" s="50">
        <v>14624</v>
      </c>
      <c r="G957" s="39" t="s">
        <v>1317</v>
      </c>
      <c r="H957" s="41"/>
      <c r="I957" s="41"/>
      <c r="J957" s="41"/>
      <c r="K957" s="40"/>
    </row>
    <row r="958" spans="1:11">
      <c r="A958" s="39" t="s">
        <v>1316</v>
      </c>
      <c r="B958" s="39" t="s">
        <v>263</v>
      </c>
      <c r="C958" s="39" t="s">
        <v>1315</v>
      </c>
      <c r="D958" s="39" t="s">
        <v>1314</v>
      </c>
      <c r="E958" s="39" t="s">
        <v>1230</v>
      </c>
      <c r="F958" s="50">
        <v>14092</v>
      </c>
      <c r="G958" s="39" t="s">
        <v>1313</v>
      </c>
      <c r="H958" s="41"/>
      <c r="I958" s="41"/>
      <c r="J958" s="41"/>
      <c r="K958" s="40"/>
    </row>
    <row r="959" spans="1:11">
      <c r="A959" s="39" t="s">
        <v>1312</v>
      </c>
      <c r="B959" s="39" t="s">
        <v>1311</v>
      </c>
      <c r="C959" s="39" t="s">
        <v>1310</v>
      </c>
      <c r="D959" s="39" t="s">
        <v>1309</v>
      </c>
      <c r="E959" s="39" t="s">
        <v>1230</v>
      </c>
      <c r="F959" s="50">
        <v>14519</v>
      </c>
      <c r="G959" s="39" t="s">
        <v>1308</v>
      </c>
      <c r="H959" s="41"/>
      <c r="I959" s="41"/>
      <c r="J959" s="41"/>
      <c r="K959" s="40"/>
    </row>
    <row r="960" spans="1:11">
      <c r="A960" s="39" t="s">
        <v>289</v>
      </c>
      <c r="B960" s="39" t="s">
        <v>1307</v>
      </c>
      <c r="C960" s="39" t="s">
        <v>1306</v>
      </c>
      <c r="D960" s="39" t="s">
        <v>1305</v>
      </c>
      <c r="E960" s="39" t="s">
        <v>1230</v>
      </c>
      <c r="F960" s="50">
        <v>13104</v>
      </c>
      <c r="G960" s="39" t="s">
        <v>1304</v>
      </c>
      <c r="H960" s="41"/>
      <c r="I960" s="41"/>
      <c r="J960" s="41"/>
      <c r="K960" s="40"/>
    </row>
    <row r="961" spans="1:11">
      <c r="A961" s="39" t="s">
        <v>1303</v>
      </c>
      <c r="B961" s="39" t="s">
        <v>1302</v>
      </c>
      <c r="C961" s="39" t="s">
        <v>1301</v>
      </c>
      <c r="D961" s="39" t="s">
        <v>1300</v>
      </c>
      <c r="E961" s="39" t="s">
        <v>1230</v>
      </c>
      <c r="F961" s="50">
        <v>12180</v>
      </c>
      <c r="G961" s="39" t="s">
        <v>1299</v>
      </c>
      <c r="H961" s="41"/>
      <c r="I961" s="41"/>
      <c r="J961" s="41"/>
      <c r="K961" s="40"/>
    </row>
    <row r="962" spans="1:11">
      <c r="A962" s="39" t="s">
        <v>1298</v>
      </c>
      <c r="B962" s="39" t="s">
        <v>553</v>
      </c>
      <c r="C962" s="39" t="s">
        <v>1297</v>
      </c>
      <c r="D962" s="39" t="s">
        <v>1296</v>
      </c>
      <c r="E962" s="39" t="s">
        <v>1230</v>
      </c>
      <c r="F962" s="50">
        <v>11731</v>
      </c>
      <c r="G962" s="39" t="s">
        <v>1295</v>
      </c>
      <c r="H962" s="41"/>
      <c r="I962" s="41"/>
      <c r="J962" s="41"/>
      <c r="K962" s="40"/>
    </row>
    <row r="963" spans="1:11">
      <c r="A963" s="39" t="s">
        <v>279</v>
      </c>
      <c r="B963" s="39" t="s">
        <v>553</v>
      </c>
      <c r="C963" s="39" t="s">
        <v>1294</v>
      </c>
      <c r="D963" s="39" t="s">
        <v>1293</v>
      </c>
      <c r="E963" s="39" t="s">
        <v>1230</v>
      </c>
      <c r="F963" s="50">
        <v>11220</v>
      </c>
      <c r="G963" s="39" t="s">
        <v>1292</v>
      </c>
      <c r="H963" s="41"/>
      <c r="I963" s="41"/>
      <c r="J963" s="41"/>
      <c r="K963" s="40"/>
    </row>
    <row r="964" spans="1:11">
      <c r="A964" s="39" t="s">
        <v>1291</v>
      </c>
      <c r="B964" s="39" t="s">
        <v>553</v>
      </c>
      <c r="C964" s="39" t="s">
        <v>1290</v>
      </c>
      <c r="D964" s="39" t="s">
        <v>1289</v>
      </c>
      <c r="E964" s="39" t="s">
        <v>1230</v>
      </c>
      <c r="F964" s="50">
        <v>11791</v>
      </c>
      <c r="G964" s="39" t="s">
        <v>1288</v>
      </c>
      <c r="H964" s="41"/>
      <c r="I964" s="41"/>
      <c r="J964" s="41"/>
      <c r="K964" s="40"/>
    </row>
    <row r="965" spans="1:11">
      <c r="A965" s="39" t="s">
        <v>1287</v>
      </c>
      <c r="B965" s="39" t="s">
        <v>1286</v>
      </c>
      <c r="C965" s="39" t="s">
        <v>1285</v>
      </c>
      <c r="D965" s="39" t="s">
        <v>1284</v>
      </c>
      <c r="E965" s="39" t="s">
        <v>1230</v>
      </c>
      <c r="F965" s="50">
        <v>11368</v>
      </c>
      <c r="G965" s="39" t="s">
        <v>1283</v>
      </c>
      <c r="H965" s="41"/>
      <c r="I965" s="41"/>
      <c r="J965" s="41"/>
      <c r="K965" s="40"/>
    </row>
    <row r="966" spans="1:11">
      <c r="A966" s="39" t="s">
        <v>471</v>
      </c>
      <c r="B966" s="39" t="s">
        <v>1282</v>
      </c>
      <c r="C966" s="39" t="s">
        <v>1281</v>
      </c>
      <c r="D966" s="39" t="s">
        <v>1280</v>
      </c>
      <c r="E966" s="39" t="s">
        <v>1230</v>
      </c>
      <c r="F966" s="50">
        <v>10463</v>
      </c>
      <c r="G966" s="39" t="s">
        <v>1279</v>
      </c>
      <c r="H966" s="41"/>
      <c r="I966" s="41"/>
      <c r="J966" s="41"/>
      <c r="K966" s="40"/>
    </row>
    <row r="967" spans="1:11">
      <c r="A967" s="39" t="s">
        <v>1278</v>
      </c>
      <c r="B967" s="39" t="s">
        <v>1277</v>
      </c>
      <c r="C967" s="39" t="s">
        <v>1276</v>
      </c>
      <c r="D967" s="39" t="s">
        <v>1275</v>
      </c>
      <c r="E967" s="39" t="s">
        <v>1230</v>
      </c>
      <c r="F967" s="50">
        <v>12866</v>
      </c>
      <c r="G967" s="39" t="s">
        <v>1274</v>
      </c>
      <c r="H967" s="41"/>
      <c r="I967" s="41"/>
      <c r="J967" s="41"/>
      <c r="K967" s="40"/>
    </row>
    <row r="968" spans="1:11">
      <c r="A968" s="39" t="s">
        <v>160</v>
      </c>
      <c r="B968" s="39" t="s">
        <v>1273</v>
      </c>
      <c r="C968" s="39" t="s">
        <v>1272</v>
      </c>
      <c r="D968" s="39" t="s">
        <v>1271</v>
      </c>
      <c r="E968" s="39" t="s">
        <v>1230</v>
      </c>
      <c r="F968" s="50">
        <v>11365</v>
      </c>
      <c r="G968" s="39" t="s">
        <v>1270</v>
      </c>
      <c r="H968" s="41"/>
      <c r="I968" s="41"/>
      <c r="J968" s="41"/>
      <c r="K968" s="40"/>
    </row>
    <row r="969" spans="1:11">
      <c r="A969" s="39" t="s">
        <v>1269</v>
      </c>
      <c r="B969" s="39" t="s">
        <v>591</v>
      </c>
      <c r="C969" s="39" t="s">
        <v>1268</v>
      </c>
      <c r="D969" s="39" t="s">
        <v>1267</v>
      </c>
      <c r="E969" s="39" t="s">
        <v>1230</v>
      </c>
      <c r="F969" s="50">
        <v>11361</v>
      </c>
      <c r="G969" s="39" t="s">
        <v>1266</v>
      </c>
      <c r="H969" s="41"/>
      <c r="I969" s="41"/>
      <c r="J969" s="41"/>
      <c r="K969" s="40"/>
    </row>
    <row r="970" spans="1:11">
      <c r="A970" s="39" t="s">
        <v>299</v>
      </c>
      <c r="B970" s="39" t="s">
        <v>1265</v>
      </c>
      <c r="C970" s="39" t="s">
        <v>1264</v>
      </c>
      <c r="D970" s="39" t="s">
        <v>1263</v>
      </c>
      <c r="E970" s="39" t="s">
        <v>1230</v>
      </c>
      <c r="F970" s="50">
        <v>10523</v>
      </c>
      <c r="G970" s="39" t="s">
        <v>1262</v>
      </c>
      <c r="H970" s="41"/>
      <c r="I970" s="41"/>
      <c r="J970" s="41"/>
      <c r="K970" s="40"/>
    </row>
    <row r="971" spans="1:11">
      <c r="A971" s="39" t="s">
        <v>440</v>
      </c>
      <c r="B971" s="39" t="s">
        <v>1261</v>
      </c>
      <c r="C971" s="39" t="s">
        <v>1260</v>
      </c>
      <c r="D971" s="39" t="s">
        <v>1259</v>
      </c>
      <c r="E971" s="39" t="s">
        <v>1230</v>
      </c>
      <c r="F971" s="50">
        <v>14580</v>
      </c>
      <c r="G971" s="39" t="s">
        <v>1258</v>
      </c>
      <c r="H971" s="41"/>
      <c r="I971" s="41"/>
      <c r="J971" s="41"/>
      <c r="K971" s="40"/>
    </row>
    <row r="972" spans="1:11">
      <c r="A972" s="39" t="s">
        <v>1257</v>
      </c>
      <c r="B972" s="39" t="s">
        <v>399</v>
      </c>
      <c r="C972" s="39" t="s">
        <v>1256</v>
      </c>
      <c r="D972" s="39" t="s">
        <v>1255</v>
      </c>
      <c r="E972" s="39" t="s">
        <v>1230</v>
      </c>
      <c r="F972" s="50">
        <v>11365</v>
      </c>
      <c r="G972" s="39" t="s">
        <v>1254</v>
      </c>
      <c r="H972" s="41"/>
      <c r="I972" s="41"/>
      <c r="J972" s="41"/>
      <c r="K972" s="40"/>
    </row>
    <row r="973" spans="1:11">
      <c r="A973" s="39" t="s">
        <v>74</v>
      </c>
      <c r="B973" s="39" t="s">
        <v>1253</v>
      </c>
      <c r="C973" s="39" t="s">
        <v>1252</v>
      </c>
      <c r="D973" s="39" t="s">
        <v>1251</v>
      </c>
      <c r="E973" s="39" t="s">
        <v>1230</v>
      </c>
      <c r="F973" s="50">
        <v>14527</v>
      </c>
      <c r="G973" s="39" t="s">
        <v>1250</v>
      </c>
      <c r="H973" s="41"/>
      <c r="I973" s="41"/>
      <c r="J973" s="41"/>
      <c r="K973" s="40"/>
    </row>
    <row r="974" spans="1:11">
      <c r="A974" s="39" t="s">
        <v>450</v>
      </c>
      <c r="B974" s="39" t="s">
        <v>1249</v>
      </c>
      <c r="C974" s="39" t="s">
        <v>1248</v>
      </c>
      <c r="D974" s="39" t="s">
        <v>1247</v>
      </c>
      <c r="E974" s="39" t="s">
        <v>1230</v>
      </c>
      <c r="F974" s="50">
        <v>11746</v>
      </c>
      <c r="G974" s="39" t="s">
        <v>1246</v>
      </c>
      <c r="H974" s="41"/>
      <c r="I974" s="41"/>
      <c r="J974" s="41"/>
      <c r="K974" s="40"/>
    </row>
    <row r="975" spans="1:11">
      <c r="A975" s="39" t="s">
        <v>168</v>
      </c>
      <c r="B975" s="39" t="s">
        <v>1245</v>
      </c>
      <c r="C975" s="39" t="s">
        <v>1244</v>
      </c>
      <c r="D975" s="39" t="s">
        <v>1243</v>
      </c>
      <c r="E975" s="39" t="s">
        <v>1230</v>
      </c>
      <c r="F975" s="50">
        <v>11364</v>
      </c>
      <c r="G975" s="39" t="s">
        <v>1242</v>
      </c>
      <c r="H975" s="41"/>
      <c r="I975" s="41"/>
      <c r="J975" s="41"/>
      <c r="K975" s="40"/>
    </row>
    <row r="976" spans="1:11">
      <c r="A976" s="39" t="s">
        <v>1241</v>
      </c>
      <c r="B976" s="39" t="s">
        <v>93</v>
      </c>
      <c r="C976" s="39" t="s">
        <v>1240</v>
      </c>
      <c r="D976" s="39" t="s">
        <v>1231</v>
      </c>
      <c r="E976" s="39" t="s">
        <v>1230</v>
      </c>
      <c r="F976" s="50">
        <v>10014</v>
      </c>
      <c r="G976" s="39" t="s">
        <v>1239</v>
      </c>
      <c r="H976" s="41"/>
      <c r="I976" s="41"/>
      <c r="J976" s="41"/>
      <c r="K976" s="40"/>
    </row>
    <row r="977" spans="1:11">
      <c r="A977" s="39" t="s">
        <v>1238</v>
      </c>
      <c r="B977" s="39" t="s">
        <v>1237</v>
      </c>
      <c r="C977" s="39" t="s">
        <v>1236</v>
      </c>
      <c r="D977" s="39" t="s">
        <v>1235</v>
      </c>
      <c r="E977" s="39" t="s">
        <v>1230</v>
      </c>
      <c r="F977" s="50">
        <v>12590</v>
      </c>
      <c r="G977" s="39" t="s">
        <v>1234</v>
      </c>
      <c r="H977" s="41"/>
      <c r="I977" s="41"/>
      <c r="J977" s="41"/>
      <c r="K977" s="40"/>
    </row>
    <row r="978" spans="1:11">
      <c r="A978" s="39" t="s">
        <v>48</v>
      </c>
      <c r="B978" s="39" t="s">
        <v>1233</v>
      </c>
      <c r="C978" s="39" t="s">
        <v>1232</v>
      </c>
      <c r="D978" s="39" t="s">
        <v>1231</v>
      </c>
      <c r="E978" s="39" t="s">
        <v>1230</v>
      </c>
      <c r="F978" s="50">
        <v>10039</v>
      </c>
      <c r="G978" s="39"/>
      <c r="H978" s="41">
        <v>1100</v>
      </c>
      <c r="I978" s="41"/>
      <c r="J978" s="41"/>
      <c r="K978" s="40">
        <f ca="1">TODAY()-53</f>
        <v>43941</v>
      </c>
    </row>
    <row r="979" spans="1:11">
      <c r="A979" s="39" t="s">
        <v>1229</v>
      </c>
      <c r="B979" s="39" t="s">
        <v>1228</v>
      </c>
      <c r="C979" s="39" t="s">
        <v>1227</v>
      </c>
      <c r="D979" s="39" t="s">
        <v>1226</v>
      </c>
      <c r="E979" s="39" t="s">
        <v>1141</v>
      </c>
      <c r="F979" s="50">
        <v>44022</v>
      </c>
      <c r="G979" s="39" t="s">
        <v>1225</v>
      </c>
      <c r="H979" s="41">
        <v>1100</v>
      </c>
      <c r="I979" s="41">
        <v>495</v>
      </c>
      <c r="J979" s="41"/>
      <c r="K979" s="40">
        <f ca="1">TODAY()-58</f>
        <v>43936</v>
      </c>
    </row>
    <row r="980" spans="1:11">
      <c r="A980" s="39" t="s">
        <v>450</v>
      </c>
      <c r="B980" s="39" t="s">
        <v>1224</v>
      </c>
      <c r="C980" s="39" t="s">
        <v>1223</v>
      </c>
      <c r="D980" s="39" t="s">
        <v>973</v>
      </c>
      <c r="E980" s="39" t="s">
        <v>1141</v>
      </c>
      <c r="F980" s="50">
        <v>44903</v>
      </c>
      <c r="G980" s="39" t="s">
        <v>1222</v>
      </c>
      <c r="H980" s="41"/>
      <c r="I980" s="41"/>
      <c r="J980" s="41"/>
      <c r="K980" s="40"/>
    </row>
    <row r="981" spans="1:11">
      <c r="A981" s="39" t="s">
        <v>1221</v>
      </c>
      <c r="B981" s="39" t="s">
        <v>1220</v>
      </c>
      <c r="C981" s="39" t="s">
        <v>1219</v>
      </c>
      <c r="D981" s="39" t="s">
        <v>1218</v>
      </c>
      <c r="E981" s="39" t="s">
        <v>1141</v>
      </c>
      <c r="F981" s="50">
        <v>45458</v>
      </c>
      <c r="G981" s="39" t="s">
        <v>1217</v>
      </c>
      <c r="H981" s="41"/>
      <c r="I981" s="41"/>
      <c r="J981" s="41"/>
      <c r="K981" s="40"/>
    </row>
    <row r="982" spans="1:11">
      <c r="A982" s="39" t="s">
        <v>1216</v>
      </c>
      <c r="B982" s="39" t="s">
        <v>1215</v>
      </c>
      <c r="C982" s="39" t="s">
        <v>1214</v>
      </c>
      <c r="D982" s="39" t="s">
        <v>1213</v>
      </c>
      <c r="E982" s="39" t="s">
        <v>1141</v>
      </c>
      <c r="F982" s="50">
        <v>43019</v>
      </c>
      <c r="G982" s="39" t="s">
        <v>1212</v>
      </c>
      <c r="H982" s="41"/>
      <c r="I982" s="41"/>
      <c r="J982" s="41"/>
      <c r="K982" s="40"/>
    </row>
    <row r="983" spans="1:11">
      <c r="A983" s="39" t="s">
        <v>1199</v>
      </c>
      <c r="B983" s="39" t="s">
        <v>1211</v>
      </c>
      <c r="C983" s="39" t="s">
        <v>1210</v>
      </c>
      <c r="D983" s="39" t="s">
        <v>333</v>
      </c>
      <c r="E983" s="39" t="s">
        <v>1141</v>
      </c>
      <c r="F983" s="50">
        <v>45505</v>
      </c>
      <c r="G983" s="39" t="s">
        <v>1209</v>
      </c>
      <c r="H983" s="41"/>
      <c r="I983" s="41"/>
      <c r="J983" s="41"/>
      <c r="K983" s="40"/>
    </row>
    <row r="984" spans="1:11">
      <c r="A984" s="39" t="s">
        <v>254</v>
      </c>
      <c r="B984" s="39" t="s">
        <v>1208</v>
      </c>
      <c r="C984" s="39" t="s">
        <v>1207</v>
      </c>
      <c r="D984" s="39" t="s">
        <v>1206</v>
      </c>
      <c r="E984" s="39" t="s">
        <v>1141</v>
      </c>
      <c r="F984" s="50">
        <v>44118</v>
      </c>
      <c r="G984" s="39" t="s">
        <v>1205</v>
      </c>
      <c r="H984" s="41"/>
      <c r="I984" s="41"/>
      <c r="J984" s="41"/>
      <c r="K984" s="40"/>
    </row>
    <row r="985" spans="1:11">
      <c r="A985" s="39" t="s">
        <v>1204</v>
      </c>
      <c r="B985" s="39" t="s">
        <v>1203</v>
      </c>
      <c r="C985" s="39" t="s">
        <v>1202</v>
      </c>
      <c r="D985" s="39" t="s">
        <v>1201</v>
      </c>
      <c r="E985" s="39" t="s">
        <v>1141</v>
      </c>
      <c r="F985" s="50">
        <v>44070</v>
      </c>
      <c r="G985" s="39" t="s">
        <v>1200</v>
      </c>
      <c r="H985" s="41"/>
      <c r="I985" s="41"/>
      <c r="J985" s="41"/>
      <c r="K985" s="40"/>
    </row>
    <row r="986" spans="1:11">
      <c r="A986" s="39" t="s">
        <v>1199</v>
      </c>
      <c r="B986" s="39" t="s">
        <v>1198</v>
      </c>
      <c r="C986" s="39" t="s">
        <v>1197</v>
      </c>
      <c r="D986" s="39" t="s">
        <v>1196</v>
      </c>
      <c r="E986" s="39" t="s">
        <v>1141</v>
      </c>
      <c r="F986" s="50">
        <v>43906</v>
      </c>
      <c r="G986" s="39" t="s">
        <v>1195</v>
      </c>
      <c r="H986" s="41"/>
      <c r="I986" s="41"/>
      <c r="J986" s="41"/>
      <c r="K986" s="40"/>
    </row>
    <row r="987" spans="1:11">
      <c r="A987" s="39" t="s">
        <v>1194</v>
      </c>
      <c r="B987" s="39" t="s">
        <v>1193</v>
      </c>
      <c r="C987" s="39" t="s">
        <v>1192</v>
      </c>
      <c r="D987" s="39" t="s">
        <v>320</v>
      </c>
      <c r="E987" s="39" t="s">
        <v>1141</v>
      </c>
      <c r="F987" s="50">
        <v>44044</v>
      </c>
      <c r="G987" s="39" t="s">
        <v>1191</v>
      </c>
      <c r="H987" s="41"/>
      <c r="I987" s="41"/>
      <c r="J987" s="41"/>
      <c r="K987" s="40"/>
    </row>
    <row r="988" spans="1:11">
      <c r="A988" s="39" t="s">
        <v>1190</v>
      </c>
      <c r="B988" s="39" t="s">
        <v>1189</v>
      </c>
      <c r="C988" s="39" t="s">
        <v>1188</v>
      </c>
      <c r="D988" s="39" t="s">
        <v>1187</v>
      </c>
      <c r="E988" s="39" t="s">
        <v>1141</v>
      </c>
      <c r="F988" s="50">
        <v>43085</v>
      </c>
      <c r="G988" s="39" t="s">
        <v>1186</v>
      </c>
      <c r="H988" s="41"/>
      <c r="I988" s="41"/>
      <c r="J988" s="41"/>
      <c r="K988" s="40"/>
    </row>
    <row r="989" spans="1:11">
      <c r="A989" s="39" t="s">
        <v>1185</v>
      </c>
      <c r="B989" s="39" t="s">
        <v>1184</v>
      </c>
      <c r="C989" s="39" t="s">
        <v>1183</v>
      </c>
      <c r="D989" s="39" t="s">
        <v>1182</v>
      </c>
      <c r="E989" s="39" t="s">
        <v>1141</v>
      </c>
      <c r="F989" s="50">
        <v>44112</v>
      </c>
      <c r="G989" s="39" t="s">
        <v>1181</v>
      </c>
      <c r="H989" s="41"/>
      <c r="I989" s="41"/>
      <c r="J989" s="41"/>
      <c r="K989" s="40"/>
    </row>
    <row r="990" spans="1:11">
      <c r="A990" s="39" t="s">
        <v>1084</v>
      </c>
      <c r="B990" s="39" t="s">
        <v>624</v>
      </c>
      <c r="C990" s="39" t="s">
        <v>1180</v>
      </c>
      <c r="D990" s="39" t="s">
        <v>1171</v>
      </c>
      <c r="E990" s="39" t="s">
        <v>1141</v>
      </c>
      <c r="F990" s="50">
        <v>45208</v>
      </c>
      <c r="G990" s="39" t="s">
        <v>1179</v>
      </c>
      <c r="H990" s="41"/>
      <c r="I990" s="41"/>
      <c r="J990" s="41"/>
      <c r="K990" s="40"/>
    </row>
    <row r="991" spans="1:11">
      <c r="A991" s="39" t="s">
        <v>299</v>
      </c>
      <c r="B991" s="39" t="s">
        <v>1178</v>
      </c>
      <c r="C991" s="39" t="s">
        <v>1177</v>
      </c>
      <c r="D991" s="39" t="s">
        <v>1176</v>
      </c>
      <c r="E991" s="39" t="s">
        <v>1141</v>
      </c>
      <c r="F991" s="50">
        <v>44882</v>
      </c>
      <c r="G991" s="39" t="s">
        <v>1175</v>
      </c>
      <c r="H991" s="41"/>
      <c r="I991" s="41"/>
      <c r="J991" s="41"/>
      <c r="K991" s="40"/>
    </row>
    <row r="992" spans="1:11">
      <c r="A992" s="39" t="s">
        <v>1174</v>
      </c>
      <c r="B992" s="39" t="s">
        <v>1173</v>
      </c>
      <c r="C992" s="39" t="s">
        <v>1172</v>
      </c>
      <c r="D992" s="39" t="s">
        <v>1171</v>
      </c>
      <c r="E992" s="39" t="s">
        <v>1141</v>
      </c>
      <c r="F992" s="50">
        <v>45208</v>
      </c>
      <c r="G992" s="39" t="s">
        <v>1170</v>
      </c>
      <c r="H992" s="41"/>
      <c r="I992" s="41"/>
      <c r="J992" s="41"/>
      <c r="K992" s="40"/>
    </row>
    <row r="993" spans="1:11">
      <c r="A993" s="39" t="s">
        <v>1084</v>
      </c>
      <c r="B993" s="39" t="s">
        <v>1169</v>
      </c>
      <c r="C993" s="39" t="s">
        <v>1168</v>
      </c>
      <c r="D993" s="39" t="s">
        <v>1167</v>
      </c>
      <c r="E993" s="39" t="s">
        <v>1141</v>
      </c>
      <c r="F993" s="50">
        <v>45409</v>
      </c>
      <c r="G993" s="39" t="s">
        <v>1166</v>
      </c>
      <c r="H993" s="41"/>
      <c r="I993" s="41"/>
      <c r="J993" s="41"/>
      <c r="K993" s="40"/>
    </row>
    <row r="994" spans="1:11">
      <c r="A994" s="39" t="s">
        <v>1165</v>
      </c>
      <c r="B994" s="39" t="s">
        <v>1164</v>
      </c>
      <c r="C994" s="39" t="s">
        <v>1163</v>
      </c>
      <c r="D994" s="39" t="s">
        <v>1162</v>
      </c>
      <c r="E994" s="39" t="s">
        <v>1141</v>
      </c>
      <c r="F994" s="50">
        <v>45387</v>
      </c>
      <c r="G994" s="39" t="s">
        <v>1161</v>
      </c>
      <c r="H994" s="41"/>
      <c r="I994" s="41"/>
      <c r="J994" s="41"/>
      <c r="K994" s="40"/>
    </row>
    <row r="995" spans="1:11">
      <c r="A995" s="39" t="s">
        <v>1160</v>
      </c>
      <c r="B995" s="39" t="s">
        <v>1159</v>
      </c>
      <c r="C995" s="39" t="s">
        <v>1158</v>
      </c>
      <c r="D995" s="39" t="s">
        <v>1157</v>
      </c>
      <c r="E995" s="39" t="s">
        <v>1141</v>
      </c>
      <c r="F995" s="50">
        <v>44512</v>
      </c>
      <c r="G995" s="39" t="s">
        <v>1156</v>
      </c>
      <c r="H995" s="41"/>
      <c r="I995" s="41"/>
      <c r="J995" s="41"/>
      <c r="K995" s="40"/>
    </row>
    <row r="996" spans="1:11">
      <c r="A996" s="39" t="s">
        <v>1155</v>
      </c>
      <c r="B996" s="39" t="s">
        <v>1154</v>
      </c>
      <c r="C996" s="39" t="s">
        <v>1153</v>
      </c>
      <c r="D996" s="39" t="s">
        <v>1152</v>
      </c>
      <c r="E996" s="39" t="s">
        <v>1141</v>
      </c>
      <c r="F996" s="50">
        <v>45371</v>
      </c>
      <c r="G996" s="39" t="s">
        <v>1151</v>
      </c>
      <c r="H996" s="41"/>
      <c r="I996" s="41"/>
      <c r="J996" s="41"/>
      <c r="K996" s="40"/>
    </row>
    <row r="997" spans="1:11">
      <c r="A997" s="39" t="s">
        <v>1150</v>
      </c>
      <c r="B997" s="39" t="s">
        <v>1149</v>
      </c>
      <c r="C997" s="39" t="s">
        <v>1148</v>
      </c>
      <c r="D997" s="39" t="s">
        <v>1147</v>
      </c>
      <c r="E997" s="39" t="s">
        <v>1141</v>
      </c>
      <c r="F997" s="50">
        <v>44107</v>
      </c>
      <c r="G997" s="39" t="s">
        <v>1146</v>
      </c>
      <c r="H997" s="41"/>
      <c r="I997" s="41"/>
      <c r="J997" s="41"/>
      <c r="K997" s="40"/>
    </row>
    <row r="998" spans="1:11">
      <c r="A998" s="39" t="s">
        <v>1145</v>
      </c>
      <c r="B998" s="39" t="s">
        <v>1144</v>
      </c>
      <c r="C998" s="39" t="s">
        <v>1143</v>
      </c>
      <c r="D998" s="39" t="s">
        <v>1142</v>
      </c>
      <c r="E998" s="39" t="s">
        <v>1141</v>
      </c>
      <c r="F998" s="50">
        <v>44136</v>
      </c>
      <c r="G998" s="39" t="s">
        <v>1140</v>
      </c>
      <c r="H998" s="41"/>
      <c r="I998" s="41"/>
      <c r="J998" s="41"/>
      <c r="K998" s="40"/>
    </row>
    <row r="999" spans="1:11">
      <c r="A999" s="39" t="s">
        <v>1139</v>
      </c>
      <c r="B999" s="39" t="s">
        <v>1138</v>
      </c>
      <c r="C999" s="39" t="s">
        <v>1137</v>
      </c>
      <c r="D999" s="39" t="s">
        <v>1136</v>
      </c>
      <c r="E999" s="39" t="s">
        <v>1122</v>
      </c>
      <c r="F999" s="50">
        <v>73069</v>
      </c>
      <c r="G999" s="39" t="s">
        <v>1135</v>
      </c>
      <c r="H999" s="41"/>
      <c r="I999" s="41"/>
      <c r="J999" s="41"/>
      <c r="K999" s="40"/>
    </row>
    <row r="1000" spans="1:11">
      <c r="A1000" s="39" t="s">
        <v>1134</v>
      </c>
      <c r="B1000" s="39" t="s">
        <v>1133</v>
      </c>
      <c r="C1000" s="39" t="s">
        <v>1132</v>
      </c>
      <c r="D1000" s="39" t="s">
        <v>1123</v>
      </c>
      <c r="E1000" s="39" t="s">
        <v>1122</v>
      </c>
      <c r="F1000" s="50">
        <v>74114</v>
      </c>
      <c r="G1000" s="39" t="s">
        <v>1131</v>
      </c>
      <c r="H1000" s="41"/>
      <c r="I1000" s="41"/>
      <c r="J1000" s="41"/>
      <c r="K1000" s="40"/>
    </row>
    <row r="1001" spans="1:11">
      <c r="A1001" s="39" t="s">
        <v>160</v>
      </c>
      <c r="B1001" s="39" t="s">
        <v>1130</v>
      </c>
      <c r="C1001" s="39" t="s">
        <v>1129</v>
      </c>
      <c r="D1001" s="39" t="s">
        <v>1123</v>
      </c>
      <c r="E1001" s="39" t="s">
        <v>1122</v>
      </c>
      <c r="F1001" s="50">
        <v>74105</v>
      </c>
      <c r="G1001" s="39"/>
      <c r="H1001" s="41"/>
      <c r="I1001" s="41"/>
      <c r="J1001" s="41"/>
      <c r="K1001" s="40"/>
    </row>
    <row r="1002" spans="1:11">
      <c r="A1002" s="39" t="s">
        <v>53</v>
      </c>
      <c r="B1002" s="39" t="s">
        <v>1128</v>
      </c>
      <c r="C1002" s="39" t="s">
        <v>1127</v>
      </c>
      <c r="D1002" s="39" t="s">
        <v>463</v>
      </c>
      <c r="E1002" s="39" t="s">
        <v>1122</v>
      </c>
      <c r="F1002" s="50">
        <v>73160</v>
      </c>
      <c r="G1002" s="39" t="s">
        <v>1126</v>
      </c>
      <c r="H1002" s="41"/>
      <c r="I1002" s="41"/>
      <c r="J1002" s="41"/>
      <c r="K1002" s="40"/>
    </row>
    <row r="1003" spans="1:11">
      <c r="A1003" s="39" t="s">
        <v>863</v>
      </c>
      <c r="B1003" s="39" t="s">
        <v>1125</v>
      </c>
      <c r="C1003" s="39" t="s">
        <v>1124</v>
      </c>
      <c r="D1003" s="39" t="s">
        <v>1123</v>
      </c>
      <c r="E1003" s="39" t="s">
        <v>1122</v>
      </c>
      <c r="F1003" s="50">
        <v>94136</v>
      </c>
      <c r="G1003" s="39"/>
      <c r="H1003" s="41"/>
      <c r="I1003" s="41"/>
      <c r="J1003" s="41"/>
      <c r="K1003" s="40"/>
    </row>
    <row r="1004" spans="1:11">
      <c r="A1004" s="39" t="s">
        <v>48</v>
      </c>
      <c r="B1004" s="39" t="s">
        <v>1121</v>
      </c>
      <c r="C1004" s="39" t="s">
        <v>1120</v>
      </c>
      <c r="D1004" s="39" t="s">
        <v>1059</v>
      </c>
      <c r="E1004" s="39" t="s">
        <v>1054</v>
      </c>
      <c r="F1004" s="50">
        <v>97470</v>
      </c>
      <c r="G1004" s="39" t="s">
        <v>1119</v>
      </c>
      <c r="H1004" s="41">
        <v>1100</v>
      </c>
      <c r="I1004" s="41"/>
      <c r="J1004" s="41"/>
      <c r="K1004" s="40">
        <f ca="1">TODAY()-34</f>
        <v>43960</v>
      </c>
    </row>
    <row r="1005" spans="1:11">
      <c r="A1005" s="39" t="s">
        <v>1118</v>
      </c>
      <c r="B1005" s="39" t="s">
        <v>1117</v>
      </c>
      <c r="C1005" s="39" t="s">
        <v>1116</v>
      </c>
      <c r="D1005" s="39" t="s">
        <v>1055</v>
      </c>
      <c r="E1005" s="39" t="s">
        <v>1054</v>
      </c>
      <c r="F1005" s="50">
        <v>97211</v>
      </c>
      <c r="G1005" s="39" t="s">
        <v>1115</v>
      </c>
      <c r="H1005" s="41"/>
      <c r="I1005" s="41"/>
      <c r="J1005" s="41"/>
      <c r="K1005" s="40"/>
    </row>
    <row r="1006" spans="1:11">
      <c r="A1006" s="39" t="s">
        <v>168</v>
      </c>
      <c r="B1006" s="39" t="s">
        <v>1114</v>
      </c>
      <c r="C1006" s="39" t="s">
        <v>1113</v>
      </c>
      <c r="D1006" s="39" t="s">
        <v>1055</v>
      </c>
      <c r="E1006" s="39" t="s">
        <v>1054</v>
      </c>
      <c r="F1006" s="50">
        <v>97212</v>
      </c>
      <c r="G1006" s="39" t="s">
        <v>1112</v>
      </c>
      <c r="H1006" s="41"/>
      <c r="I1006" s="41"/>
      <c r="J1006" s="41"/>
      <c r="K1006" s="40"/>
    </row>
    <row r="1007" spans="1:11">
      <c r="A1007" s="39" t="s">
        <v>503</v>
      </c>
      <c r="B1007" s="39" t="s">
        <v>1111</v>
      </c>
      <c r="C1007" s="39" t="s">
        <v>1110</v>
      </c>
      <c r="D1007" s="39" t="s">
        <v>1109</v>
      </c>
      <c r="E1007" s="39" t="s">
        <v>1054</v>
      </c>
      <c r="F1007" s="50">
        <v>97405</v>
      </c>
      <c r="G1007" s="39" t="s">
        <v>1108</v>
      </c>
      <c r="H1007" s="41"/>
      <c r="I1007" s="41"/>
      <c r="J1007" s="41"/>
      <c r="K1007" s="40"/>
    </row>
    <row r="1008" spans="1:11">
      <c r="A1008" s="39" t="s">
        <v>1107</v>
      </c>
      <c r="B1008" s="39" t="s">
        <v>1106</v>
      </c>
      <c r="C1008" s="39" t="s">
        <v>1105</v>
      </c>
      <c r="D1008" s="39" t="s">
        <v>1059</v>
      </c>
      <c r="E1008" s="39" t="s">
        <v>1054</v>
      </c>
      <c r="F1008" s="50">
        <v>97470</v>
      </c>
      <c r="G1008" s="39" t="s">
        <v>1104</v>
      </c>
      <c r="H1008" s="41"/>
      <c r="I1008" s="41"/>
      <c r="J1008" s="41"/>
      <c r="K1008" s="40"/>
    </row>
    <row r="1009" spans="1:11">
      <c r="A1009" s="39" t="s">
        <v>1103</v>
      </c>
      <c r="B1009" s="39" t="s">
        <v>1102</v>
      </c>
      <c r="C1009" s="39" t="s">
        <v>1101</v>
      </c>
      <c r="D1009" s="39" t="s">
        <v>1100</v>
      </c>
      <c r="E1009" s="39" t="s">
        <v>1054</v>
      </c>
      <c r="F1009" s="50">
        <v>97368</v>
      </c>
      <c r="G1009" s="39" t="s">
        <v>1099</v>
      </c>
      <c r="H1009" s="41"/>
      <c r="I1009" s="41"/>
      <c r="J1009" s="41"/>
      <c r="K1009" s="40"/>
    </row>
    <row r="1010" spans="1:11">
      <c r="A1010" s="39" t="s">
        <v>503</v>
      </c>
      <c r="B1010" s="39" t="s">
        <v>1098</v>
      </c>
      <c r="C1010" s="39" t="s">
        <v>1097</v>
      </c>
      <c r="D1010" s="39" t="s">
        <v>1096</v>
      </c>
      <c r="E1010" s="39" t="s">
        <v>1054</v>
      </c>
      <c r="F1010" s="50">
        <v>97520</v>
      </c>
      <c r="G1010" s="39" t="s">
        <v>1095</v>
      </c>
      <c r="H1010" s="41"/>
      <c r="I1010" s="41"/>
      <c r="J1010" s="41"/>
      <c r="K1010" s="40"/>
    </row>
    <row r="1011" spans="1:11">
      <c r="A1011" s="39" t="s">
        <v>1094</v>
      </c>
      <c r="B1011" s="39" t="s">
        <v>1093</v>
      </c>
      <c r="C1011" s="39" t="s">
        <v>1092</v>
      </c>
      <c r="D1011" s="39" t="s">
        <v>1091</v>
      </c>
      <c r="E1011" s="39" t="s">
        <v>1054</v>
      </c>
      <c r="F1011" s="50">
        <v>97041</v>
      </c>
      <c r="G1011" s="39" t="s">
        <v>1090</v>
      </c>
      <c r="H1011" s="41"/>
      <c r="I1011" s="41"/>
      <c r="J1011" s="41"/>
      <c r="K1011" s="40"/>
    </row>
    <row r="1012" spans="1:11">
      <c r="A1012" s="39" t="s">
        <v>1089</v>
      </c>
      <c r="B1012" s="39" t="s">
        <v>1088</v>
      </c>
      <c r="C1012" s="39" t="s">
        <v>1087</v>
      </c>
      <c r="D1012" s="39" t="s">
        <v>1086</v>
      </c>
      <c r="E1012" s="39" t="s">
        <v>1054</v>
      </c>
      <c r="F1012" s="50">
        <v>97049</v>
      </c>
      <c r="G1012" s="39" t="s">
        <v>1085</v>
      </c>
      <c r="H1012" s="41"/>
      <c r="I1012" s="41"/>
      <c r="J1012" s="41"/>
      <c r="K1012" s="40"/>
    </row>
    <row r="1013" spans="1:11">
      <c r="A1013" s="39" t="s">
        <v>1084</v>
      </c>
      <c r="B1013" s="39" t="s">
        <v>1083</v>
      </c>
      <c r="C1013" s="39" t="s">
        <v>1082</v>
      </c>
      <c r="D1013" s="39" t="s">
        <v>1055</v>
      </c>
      <c r="E1013" s="39" t="s">
        <v>1054</v>
      </c>
      <c r="F1013" s="50">
        <v>97221</v>
      </c>
      <c r="G1013" s="39" t="s">
        <v>1081</v>
      </c>
      <c r="H1013" s="41"/>
      <c r="I1013" s="41"/>
      <c r="J1013" s="41"/>
      <c r="K1013" s="40"/>
    </row>
    <row r="1014" spans="1:11">
      <c r="A1014" s="39" t="s">
        <v>1080</v>
      </c>
      <c r="B1014" s="39" t="s">
        <v>1079</v>
      </c>
      <c r="C1014" s="39" t="s">
        <v>1078</v>
      </c>
      <c r="D1014" s="39" t="s">
        <v>1073</v>
      </c>
      <c r="E1014" s="39" t="s">
        <v>1054</v>
      </c>
      <c r="F1014" s="50">
        <v>97224</v>
      </c>
      <c r="G1014" s="39" t="s">
        <v>1077</v>
      </c>
      <c r="H1014" s="41"/>
      <c r="I1014" s="41"/>
      <c r="J1014" s="41"/>
      <c r="K1014" s="40"/>
    </row>
    <row r="1015" spans="1:11">
      <c r="A1015" s="39" t="s">
        <v>1076</v>
      </c>
      <c r="B1015" s="39" t="s">
        <v>1075</v>
      </c>
      <c r="C1015" s="39" t="s">
        <v>1074</v>
      </c>
      <c r="D1015" s="39" t="s">
        <v>1073</v>
      </c>
      <c r="E1015" s="39" t="s">
        <v>1054</v>
      </c>
      <c r="F1015" s="50">
        <v>97224</v>
      </c>
      <c r="G1015" s="39" t="s">
        <v>1072</v>
      </c>
      <c r="H1015" s="41"/>
      <c r="I1015" s="41"/>
      <c r="J1015" s="41"/>
      <c r="K1015" s="40"/>
    </row>
    <row r="1016" spans="1:11">
      <c r="A1016" s="39" t="s">
        <v>1071</v>
      </c>
      <c r="B1016" s="39" t="s">
        <v>1070</v>
      </c>
      <c r="C1016" s="39" t="s">
        <v>1069</v>
      </c>
      <c r="D1016" s="39" t="s">
        <v>1068</v>
      </c>
      <c r="E1016" s="39" t="s">
        <v>1054</v>
      </c>
      <c r="F1016" s="50">
        <v>97426</v>
      </c>
      <c r="G1016" s="39" t="s">
        <v>1067</v>
      </c>
      <c r="H1016" s="41"/>
      <c r="I1016" s="41"/>
      <c r="J1016" s="41"/>
      <c r="K1016" s="40"/>
    </row>
    <row r="1017" spans="1:11">
      <c r="A1017" s="39" t="s">
        <v>450</v>
      </c>
      <c r="B1017" s="39" t="s">
        <v>1066</v>
      </c>
      <c r="C1017" s="39" t="s">
        <v>1065</v>
      </c>
      <c r="D1017" s="39" t="s">
        <v>1064</v>
      </c>
      <c r="E1017" s="39" t="s">
        <v>1054</v>
      </c>
      <c r="F1017" s="50">
        <v>97008</v>
      </c>
      <c r="G1017" s="39" t="s">
        <v>1063</v>
      </c>
      <c r="H1017" s="41"/>
      <c r="I1017" s="41"/>
      <c r="J1017" s="41"/>
      <c r="K1017" s="40"/>
    </row>
    <row r="1018" spans="1:11">
      <c r="A1018" s="39" t="s">
        <v>1062</v>
      </c>
      <c r="B1018" s="39" t="s">
        <v>1061</v>
      </c>
      <c r="C1018" s="39" t="s">
        <v>1060</v>
      </c>
      <c r="D1018" s="39" t="s">
        <v>1059</v>
      </c>
      <c r="E1018" s="39" t="s">
        <v>1054</v>
      </c>
      <c r="F1018" s="50">
        <v>97470</v>
      </c>
      <c r="G1018" s="39" t="s">
        <v>1058</v>
      </c>
      <c r="H1018" s="41"/>
      <c r="I1018" s="41"/>
      <c r="J1018" s="41"/>
      <c r="K1018" s="40"/>
    </row>
    <row r="1019" spans="1:11">
      <c r="A1019" s="39" t="s">
        <v>900</v>
      </c>
      <c r="B1019" s="39" t="s">
        <v>1057</v>
      </c>
      <c r="C1019" s="39" t="s">
        <v>1056</v>
      </c>
      <c r="D1019" s="39" t="s">
        <v>1055</v>
      </c>
      <c r="E1019" s="39" t="s">
        <v>1054</v>
      </c>
      <c r="F1019" s="50">
        <v>97229</v>
      </c>
      <c r="G1019" s="39" t="s">
        <v>1053</v>
      </c>
      <c r="H1019" s="41"/>
      <c r="I1019" s="41"/>
      <c r="J1019" s="41"/>
      <c r="K1019" s="40"/>
    </row>
    <row r="1020" spans="1:11">
      <c r="A1020" s="39" t="s">
        <v>1052</v>
      </c>
      <c r="B1020" s="39" t="s">
        <v>1051</v>
      </c>
      <c r="C1020" s="39" t="s">
        <v>1050</v>
      </c>
      <c r="D1020" s="39" t="s">
        <v>1049</v>
      </c>
      <c r="E1020" s="39" t="s">
        <v>837</v>
      </c>
      <c r="F1020" s="50">
        <v>19605</v>
      </c>
      <c r="G1020" s="39" t="s">
        <v>1048</v>
      </c>
      <c r="H1020" s="41"/>
      <c r="I1020" s="41"/>
      <c r="J1020" s="41">
        <v>795</v>
      </c>
      <c r="K1020" s="40"/>
    </row>
    <row r="1021" spans="1:11">
      <c r="A1021" s="39" t="s">
        <v>541</v>
      </c>
      <c r="B1021" s="39" t="s">
        <v>1047</v>
      </c>
      <c r="C1021" s="39" t="s">
        <v>1046</v>
      </c>
      <c r="D1021" s="39" t="s">
        <v>1045</v>
      </c>
      <c r="E1021" s="39" t="s">
        <v>837</v>
      </c>
      <c r="F1021" s="50">
        <v>17972</v>
      </c>
      <c r="G1021" s="39" t="s">
        <v>1044</v>
      </c>
      <c r="H1021" s="41"/>
      <c r="I1021" s="41"/>
      <c r="J1021" s="41">
        <v>795</v>
      </c>
      <c r="K1021" s="40"/>
    </row>
    <row r="1022" spans="1:11">
      <c r="A1022" s="39" t="s">
        <v>1043</v>
      </c>
      <c r="B1022" s="39" t="s">
        <v>268</v>
      </c>
      <c r="C1022" s="39" t="s">
        <v>1042</v>
      </c>
      <c r="D1022" s="39" t="s">
        <v>1041</v>
      </c>
      <c r="E1022" s="39" t="s">
        <v>837</v>
      </c>
      <c r="F1022" s="50">
        <v>19031</v>
      </c>
      <c r="G1022" s="39" t="s">
        <v>1040</v>
      </c>
      <c r="H1022" s="41">
        <v>1100</v>
      </c>
      <c r="I1022" s="41">
        <v>495</v>
      </c>
      <c r="J1022" s="41"/>
      <c r="K1022" s="40">
        <f ca="1">TODAY()-29</f>
        <v>43965</v>
      </c>
    </row>
    <row r="1023" spans="1:11">
      <c r="A1023" s="39" t="s">
        <v>1039</v>
      </c>
      <c r="B1023" s="39" t="s">
        <v>1038</v>
      </c>
      <c r="C1023" s="39" t="s">
        <v>1037</v>
      </c>
      <c r="D1023" s="39" t="s">
        <v>1036</v>
      </c>
      <c r="E1023" s="39" t="s">
        <v>837</v>
      </c>
      <c r="F1023" s="50">
        <v>19025</v>
      </c>
      <c r="G1023" s="39" t="s">
        <v>1035</v>
      </c>
      <c r="H1023" s="41">
        <v>1100</v>
      </c>
      <c r="I1023" s="41">
        <v>495</v>
      </c>
      <c r="J1023" s="41"/>
      <c r="K1023" s="40">
        <f ca="1">TODAY()-9</f>
        <v>43985</v>
      </c>
    </row>
    <row r="1024" spans="1:11">
      <c r="A1024" s="39" t="s">
        <v>53</v>
      </c>
      <c r="B1024" s="39" t="s">
        <v>39</v>
      </c>
      <c r="C1024" s="39" t="s">
        <v>1034</v>
      </c>
      <c r="D1024" s="39" t="s">
        <v>1033</v>
      </c>
      <c r="E1024" s="39" t="s">
        <v>837</v>
      </c>
      <c r="F1024" s="50">
        <v>18411</v>
      </c>
      <c r="G1024" s="39" t="s">
        <v>1032</v>
      </c>
      <c r="H1024" s="41">
        <v>1100</v>
      </c>
      <c r="I1024" s="41">
        <v>495</v>
      </c>
      <c r="J1024" s="41"/>
      <c r="K1024" s="40">
        <f ca="1">TODAY()-2</f>
        <v>43992</v>
      </c>
    </row>
    <row r="1025" spans="1:11">
      <c r="A1025" s="39" t="s">
        <v>1031</v>
      </c>
      <c r="B1025" s="39" t="s">
        <v>1030</v>
      </c>
      <c r="C1025" s="39" t="s">
        <v>1029</v>
      </c>
      <c r="D1025" s="39" t="s">
        <v>1028</v>
      </c>
      <c r="E1025" s="39" t="s">
        <v>837</v>
      </c>
      <c r="F1025" s="50">
        <v>19550</v>
      </c>
      <c r="G1025" s="39" t="s">
        <v>1027</v>
      </c>
      <c r="H1025" s="41">
        <v>1100</v>
      </c>
      <c r="I1025" s="41"/>
      <c r="J1025" s="41"/>
      <c r="K1025" s="40">
        <f ca="1">TODAY()-34</f>
        <v>43960</v>
      </c>
    </row>
    <row r="1026" spans="1:11">
      <c r="A1026" s="39" t="s">
        <v>1026</v>
      </c>
      <c r="B1026" s="39" t="s">
        <v>1025</v>
      </c>
      <c r="C1026" s="39" t="s">
        <v>1024</v>
      </c>
      <c r="D1026" s="39" t="s">
        <v>1023</v>
      </c>
      <c r="E1026" s="39" t="s">
        <v>837</v>
      </c>
      <c r="F1026" s="50">
        <v>19041</v>
      </c>
      <c r="G1026" s="39" t="s">
        <v>1022</v>
      </c>
      <c r="H1026" s="41">
        <v>1100</v>
      </c>
      <c r="I1026" s="41"/>
      <c r="J1026" s="41"/>
      <c r="K1026" s="40">
        <f ca="1">TODAY()-29</f>
        <v>43965</v>
      </c>
    </row>
    <row r="1027" spans="1:11">
      <c r="A1027" s="39" t="s">
        <v>651</v>
      </c>
      <c r="B1027" s="39" t="s">
        <v>1021</v>
      </c>
      <c r="C1027" s="39" t="s">
        <v>1020</v>
      </c>
      <c r="D1027" s="39" t="s">
        <v>865</v>
      </c>
      <c r="E1027" s="39" t="s">
        <v>837</v>
      </c>
      <c r="F1027" s="50">
        <v>15216</v>
      </c>
      <c r="G1027" s="39" t="s">
        <v>1019</v>
      </c>
      <c r="H1027" s="41">
        <v>1100</v>
      </c>
      <c r="I1027" s="41"/>
      <c r="J1027" s="41"/>
      <c r="K1027" s="40">
        <f ca="1">TODAY()-23</f>
        <v>43971</v>
      </c>
    </row>
    <row r="1028" spans="1:11">
      <c r="A1028" s="39" t="s">
        <v>1018</v>
      </c>
      <c r="B1028" s="39" t="s">
        <v>1017</v>
      </c>
      <c r="C1028" s="39" t="s">
        <v>1016</v>
      </c>
      <c r="D1028" s="39" t="s">
        <v>906</v>
      </c>
      <c r="E1028" s="39" t="s">
        <v>837</v>
      </c>
      <c r="F1028" s="50">
        <v>19343</v>
      </c>
      <c r="G1028" s="39" t="s">
        <v>1015</v>
      </c>
      <c r="H1028" s="41">
        <v>1100</v>
      </c>
      <c r="I1028" s="41"/>
      <c r="J1028" s="41"/>
      <c r="K1028" s="40">
        <f ca="1">TODAY()-10</f>
        <v>43984</v>
      </c>
    </row>
    <row r="1029" spans="1:11">
      <c r="A1029" s="39" t="s">
        <v>1014</v>
      </c>
      <c r="B1029" s="39" t="s">
        <v>1013</v>
      </c>
      <c r="C1029" s="39" t="s">
        <v>1012</v>
      </c>
      <c r="D1029" s="39" t="s">
        <v>986</v>
      </c>
      <c r="E1029" s="39" t="s">
        <v>837</v>
      </c>
      <c r="F1029" s="50">
        <v>19126</v>
      </c>
      <c r="G1029" s="39" t="s">
        <v>1011</v>
      </c>
      <c r="H1029" s="41"/>
      <c r="I1029" s="41"/>
      <c r="J1029" s="41"/>
      <c r="K1029" s="40"/>
    </row>
    <row r="1030" spans="1:11">
      <c r="A1030" s="39" t="s">
        <v>48</v>
      </c>
      <c r="B1030" s="39" t="s">
        <v>1010</v>
      </c>
      <c r="C1030" s="39" t="s">
        <v>1009</v>
      </c>
      <c r="D1030" s="39" t="s">
        <v>1008</v>
      </c>
      <c r="E1030" s="39" t="s">
        <v>837</v>
      </c>
      <c r="F1030" s="50">
        <v>19382</v>
      </c>
      <c r="G1030" s="39" t="s">
        <v>1007</v>
      </c>
      <c r="H1030" s="41"/>
      <c r="I1030" s="41"/>
      <c r="J1030" s="41"/>
      <c r="K1030" s="40"/>
    </row>
    <row r="1031" spans="1:11">
      <c r="A1031" s="39" t="s">
        <v>187</v>
      </c>
      <c r="B1031" s="39" t="s">
        <v>1006</v>
      </c>
      <c r="C1031" s="39" t="s">
        <v>1005</v>
      </c>
      <c r="D1031" s="39" t="s">
        <v>1000</v>
      </c>
      <c r="E1031" s="39" t="s">
        <v>837</v>
      </c>
      <c r="F1031" s="50">
        <v>19027</v>
      </c>
      <c r="G1031" s="39" t="s">
        <v>1004</v>
      </c>
      <c r="H1031" s="41"/>
      <c r="I1031" s="41"/>
      <c r="J1031" s="41"/>
      <c r="K1031" s="40"/>
    </row>
    <row r="1032" spans="1:11">
      <c r="A1032" s="39" t="s">
        <v>1003</v>
      </c>
      <c r="B1032" s="39" t="s">
        <v>1002</v>
      </c>
      <c r="C1032" s="39" t="s">
        <v>1001</v>
      </c>
      <c r="D1032" s="39" t="s">
        <v>1000</v>
      </c>
      <c r="E1032" s="39" t="s">
        <v>837</v>
      </c>
      <c r="F1032" s="50">
        <v>19027</v>
      </c>
      <c r="G1032" s="39" t="s">
        <v>999</v>
      </c>
      <c r="H1032" s="41"/>
      <c r="I1032" s="41"/>
      <c r="J1032" s="41"/>
      <c r="K1032" s="40"/>
    </row>
    <row r="1033" spans="1:11">
      <c r="A1033" s="39" t="s">
        <v>642</v>
      </c>
      <c r="B1033" s="39" t="s">
        <v>998</v>
      </c>
      <c r="C1033" s="39" t="s">
        <v>997</v>
      </c>
      <c r="D1033" s="39" t="s">
        <v>996</v>
      </c>
      <c r="E1033" s="39" t="s">
        <v>837</v>
      </c>
      <c r="F1033" s="50">
        <v>18104</v>
      </c>
      <c r="G1033" s="39" t="s">
        <v>995</v>
      </c>
      <c r="H1033" s="41"/>
      <c r="I1033" s="41"/>
      <c r="J1033" s="41"/>
      <c r="K1033" s="40"/>
    </row>
    <row r="1034" spans="1:11">
      <c r="A1034" s="39" t="s">
        <v>994</v>
      </c>
      <c r="B1034" s="39" t="s">
        <v>993</v>
      </c>
      <c r="C1034" s="39" t="s">
        <v>992</v>
      </c>
      <c r="D1034" s="39" t="s">
        <v>991</v>
      </c>
      <c r="E1034" s="39" t="s">
        <v>837</v>
      </c>
      <c r="F1034" s="50">
        <v>15104</v>
      </c>
      <c r="G1034" s="39" t="s">
        <v>990</v>
      </c>
      <c r="H1034" s="41"/>
      <c r="I1034" s="41"/>
      <c r="J1034" s="41"/>
      <c r="K1034" s="40"/>
    </row>
    <row r="1035" spans="1:11">
      <c r="A1035" s="39" t="s">
        <v>989</v>
      </c>
      <c r="B1035" s="39" t="s">
        <v>988</v>
      </c>
      <c r="C1035" s="39" t="s">
        <v>987</v>
      </c>
      <c r="D1035" s="39" t="s">
        <v>986</v>
      </c>
      <c r="E1035" s="39" t="s">
        <v>837</v>
      </c>
      <c r="F1035" s="50">
        <v>19149</v>
      </c>
      <c r="G1035" s="39" t="s">
        <v>985</v>
      </c>
      <c r="H1035" s="41"/>
      <c r="I1035" s="41"/>
      <c r="J1035" s="41"/>
      <c r="K1035" s="40"/>
    </row>
    <row r="1036" spans="1:11">
      <c r="A1036" s="39" t="s">
        <v>601</v>
      </c>
      <c r="B1036" s="39" t="s">
        <v>984</v>
      </c>
      <c r="C1036" s="39" t="s">
        <v>983</v>
      </c>
      <c r="D1036" s="39" t="s">
        <v>982</v>
      </c>
      <c r="E1036" s="39" t="s">
        <v>837</v>
      </c>
      <c r="F1036" s="50">
        <v>18052</v>
      </c>
      <c r="G1036" s="39" t="s">
        <v>981</v>
      </c>
      <c r="H1036" s="41"/>
      <c r="I1036" s="41"/>
      <c r="J1036" s="41"/>
      <c r="K1036" s="40"/>
    </row>
    <row r="1037" spans="1:11">
      <c r="A1037" s="39" t="s">
        <v>980</v>
      </c>
      <c r="B1037" s="39" t="s">
        <v>979</v>
      </c>
      <c r="C1037" s="39" t="s">
        <v>978</v>
      </c>
      <c r="D1037" s="39" t="s">
        <v>977</v>
      </c>
      <c r="E1037" s="39" t="s">
        <v>837</v>
      </c>
      <c r="F1037" s="50">
        <v>19081</v>
      </c>
      <c r="G1037" s="39" t="s">
        <v>976</v>
      </c>
      <c r="H1037" s="41"/>
      <c r="I1037" s="41"/>
      <c r="J1037" s="41"/>
      <c r="K1037" s="40"/>
    </row>
    <row r="1038" spans="1:11">
      <c r="A1038" s="39" t="s">
        <v>975</v>
      </c>
      <c r="B1038" s="39" t="s">
        <v>971</v>
      </c>
      <c r="C1038" s="39" t="s">
        <v>974</v>
      </c>
      <c r="D1038" s="39" t="s">
        <v>973</v>
      </c>
      <c r="E1038" s="39" t="s">
        <v>837</v>
      </c>
      <c r="F1038" s="50">
        <v>16933</v>
      </c>
      <c r="G1038" s="39" t="s">
        <v>972</v>
      </c>
      <c r="H1038" s="41"/>
      <c r="I1038" s="41"/>
      <c r="J1038" s="41"/>
      <c r="K1038" s="40"/>
    </row>
    <row r="1039" spans="1:11">
      <c r="A1039" s="39" t="s">
        <v>69</v>
      </c>
      <c r="B1039" s="39" t="s">
        <v>971</v>
      </c>
      <c r="C1039" s="39" t="s">
        <v>970</v>
      </c>
      <c r="D1039" s="39" t="s">
        <v>969</v>
      </c>
      <c r="E1039" s="39" t="s">
        <v>837</v>
      </c>
      <c r="F1039" s="50">
        <v>18977</v>
      </c>
      <c r="G1039" s="39" t="s">
        <v>968</v>
      </c>
      <c r="H1039" s="41"/>
      <c r="I1039" s="41"/>
      <c r="J1039" s="41"/>
      <c r="K1039" s="40"/>
    </row>
    <row r="1040" spans="1:11">
      <c r="A1040" s="39" t="s">
        <v>455</v>
      </c>
      <c r="B1040" s="39" t="s">
        <v>967</v>
      </c>
      <c r="C1040" s="39" t="s">
        <v>966</v>
      </c>
      <c r="D1040" s="39" t="s">
        <v>965</v>
      </c>
      <c r="E1040" s="39" t="s">
        <v>837</v>
      </c>
      <c r="F1040" s="50">
        <v>19046</v>
      </c>
      <c r="G1040" s="39" t="s">
        <v>964</v>
      </c>
      <c r="H1040" s="41"/>
      <c r="I1040" s="41"/>
      <c r="J1040" s="41"/>
      <c r="K1040" s="40"/>
    </row>
    <row r="1041" spans="1:11">
      <c r="A1041" s="39" t="s">
        <v>69</v>
      </c>
      <c r="B1041" s="39" t="s">
        <v>963</v>
      </c>
      <c r="C1041" s="39" t="s">
        <v>962</v>
      </c>
      <c r="D1041" s="39" t="s">
        <v>961</v>
      </c>
      <c r="E1041" s="39" t="s">
        <v>837</v>
      </c>
      <c r="F1041" s="50">
        <v>16066</v>
      </c>
      <c r="G1041" s="39" t="s">
        <v>960</v>
      </c>
      <c r="H1041" s="41"/>
      <c r="I1041" s="41"/>
      <c r="J1041" s="41"/>
      <c r="K1041" s="40"/>
    </row>
    <row r="1042" spans="1:11">
      <c r="A1042" s="39" t="s">
        <v>959</v>
      </c>
      <c r="B1042" s="39" t="s">
        <v>958</v>
      </c>
      <c r="C1042" s="39" t="s">
        <v>957</v>
      </c>
      <c r="D1042" s="39" t="s">
        <v>956</v>
      </c>
      <c r="E1042" s="39" t="s">
        <v>837</v>
      </c>
      <c r="F1042" s="50">
        <v>19035</v>
      </c>
      <c r="G1042" s="39" t="s">
        <v>955</v>
      </c>
      <c r="H1042" s="41"/>
      <c r="I1042" s="41"/>
      <c r="J1042" s="41"/>
      <c r="K1042" s="40"/>
    </row>
    <row r="1043" spans="1:11">
      <c r="A1043" s="39" t="s">
        <v>651</v>
      </c>
      <c r="B1043" s="39" t="s">
        <v>954</v>
      </c>
      <c r="C1043" s="39" t="s">
        <v>953</v>
      </c>
      <c r="D1043" s="39" t="s">
        <v>952</v>
      </c>
      <c r="E1043" s="39" t="s">
        <v>837</v>
      </c>
      <c r="F1043" s="50">
        <v>17319</v>
      </c>
      <c r="G1043" s="39" t="s">
        <v>951</v>
      </c>
      <c r="H1043" s="41"/>
      <c r="I1043" s="41"/>
      <c r="J1043" s="41"/>
      <c r="K1043" s="40"/>
    </row>
    <row r="1044" spans="1:11">
      <c r="A1044" s="39" t="s">
        <v>659</v>
      </c>
      <c r="B1044" s="39" t="s">
        <v>200</v>
      </c>
      <c r="C1044" s="39" t="s">
        <v>950</v>
      </c>
      <c r="D1044" s="39" t="s">
        <v>949</v>
      </c>
      <c r="E1044" s="39" t="s">
        <v>837</v>
      </c>
      <c r="F1044" s="50">
        <v>18966</v>
      </c>
      <c r="G1044" s="39" t="s">
        <v>948</v>
      </c>
      <c r="H1044" s="41"/>
      <c r="I1044" s="41"/>
      <c r="J1044" s="41"/>
      <c r="K1044" s="40"/>
    </row>
    <row r="1045" spans="1:11">
      <c r="A1045" s="39" t="s">
        <v>450</v>
      </c>
      <c r="B1045" s="39" t="s">
        <v>947</v>
      </c>
      <c r="C1045" s="39" t="s">
        <v>946</v>
      </c>
      <c r="D1045" s="39" t="s">
        <v>945</v>
      </c>
      <c r="E1045" s="39" t="s">
        <v>837</v>
      </c>
      <c r="F1045" s="50">
        <v>19063</v>
      </c>
      <c r="G1045" s="39" t="s">
        <v>944</v>
      </c>
      <c r="H1045" s="41"/>
      <c r="I1045" s="41"/>
      <c r="J1045" s="41"/>
      <c r="K1045" s="40"/>
    </row>
    <row r="1046" spans="1:11">
      <c r="A1046" s="39" t="s">
        <v>182</v>
      </c>
      <c r="B1046" s="39" t="s">
        <v>943</v>
      </c>
      <c r="C1046" s="39" t="s">
        <v>942</v>
      </c>
      <c r="D1046" s="39" t="s">
        <v>941</v>
      </c>
      <c r="E1046" s="39" t="s">
        <v>837</v>
      </c>
      <c r="F1046" s="50">
        <v>17109</v>
      </c>
      <c r="G1046" s="39" t="s">
        <v>940</v>
      </c>
      <c r="H1046" s="41"/>
      <c r="I1046" s="41"/>
      <c r="J1046" s="41"/>
      <c r="K1046" s="40"/>
    </row>
    <row r="1047" spans="1:11">
      <c r="A1047" s="39" t="s">
        <v>939</v>
      </c>
      <c r="B1047" s="39" t="s">
        <v>938</v>
      </c>
      <c r="C1047" s="39" t="s">
        <v>937</v>
      </c>
      <c r="D1047" s="39" t="s">
        <v>936</v>
      </c>
      <c r="E1047" s="39" t="s">
        <v>837</v>
      </c>
      <c r="F1047" s="50">
        <v>19090</v>
      </c>
      <c r="G1047" s="39" t="s">
        <v>935</v>
      </c>
      <c r="H1047" s="41"/>
      <c r="I1047" s="41"/>
      <c r="J1047" s="41"/>
      <c r="K1047" s="40"/>
    </row>
    <row r="1048" spans="1:11">
      <c r="A1048" s="39" t="s">
        <v>235</v>
      </c>
      <c r="B1048" s="39" t="s">
        <v>934</v>
      </c>
      <c r="C1048" s="39" t="s">
        <v>933</v>
      </c>
      <c r="D1048" s="39" t="s">
        <v>865</v>
      </c>
      <c r="E1048" s="39" t="s">
        <v>837</v>
      </c>
      <c r="F1048" s="50">
        <v>15217</v>
      </c>
      <c r="G1048" s="39" t="s">
        <v>932</v>
      </c>
      <c r="H1048" s="41"/>
      <c r="I1048" s="41"/>
      <c r="J1048" s="41"/>
      <c r="K1048" s="40"/>
    </row>
    <row r="1049" spans="1:11">
      <c r="A1049" s="39" t="s">
        <v>69</v>
      </c>
      <c r="B1049" s="39" t="s">
        <v>931</v>
      </c>
      <c r="C1049" s="39" t="s">
        <v>930</v>
      </c>
      <c r="D1049" s="39" t="s">
        <v>333</v>
      </c>
      <c r="E1049" s="39" t="s">
        <v>837</v>
      </c>
      <c r="F1049" s="50">
        <v>19064</v>
      </c>
      <c r="G1049" s="39" t="s">
        <v>929</v>
      </c>
      <c r="H1049" s="41"/>
      <c r="I1049" s="41"/>
      <c r="J1049" s="41"/>
      <c r="K1049" s="40"/>
    </row>
    <row r="1050" spans="1:11">
      <c r="A1050" s="39" t="s">
        <v>928</v>
      </c>
      <c r="B1050" s="39" t="s">
        <v>927</v>
      </c>
      <c r="C1050" s="39" t="s">
        <v>926</v>
      </c>
      <c r="D1050" s="39" t="s">
        <v>925</v>
      </c>
      <c r="E1050" s="39" t="s">
        <v>837</v>
      </c>
      <c r="F1050" s="50">
        <v>19087</v>
      </c>
      <c r="G1050" s="39" t="s">
        <v>924</v>
      </c>
      <c r="H1050" s="41"/>
      <c r="I1050" s="41"/>
      <c r="J1050" s="41"/>
      <c r="K1050" s="40"/>
    </row>
    <row r="1051" spans="1:11">
      <c r="A1051" s="39" t="s">
        <v>17</v>
      </c>
      <c r="B1051" s="39" t="s">
        <v>923</v>
      </c>
      <c r="C1051" s="39" t="s">
        <v>922</v>
      </c>
      <c r="D1051" s="39" t="s">
        <v>921</v>
      </c>
      <c r="E1051" s="39" t="s">
        <v>837</v>
      </c>
      <c r="F1051" s="50">
        <v>15001</v>
      </c>
      <c r="G1051" s="39" t="s">
        <v>920</v>
      </c>
      <c r="H1051" s="41"/>
      <c r="I1051" s="41"/>
      <c r="J1051" s="41"/>
      <c r="K1051" s="40"/>
    </row>
    <row r="1052" spans="1:11">
      <c r="A1052" s="39" t="s">
        <v>48</v>
      </c>
      <c r="B1052" s="39" t="s">
        <v>919</v>
      </c>
      <c r="C1052" s="39" t="s">
        <v>918</v>
      </c>
      <c r="D1052" s="39" t="s">
        <v>917</v>
      </c>
      <c r="E1052" s="39" t="s">
        <v>837</v>
      </c>
      <c r="F1052" s="50">
        <v>18326</v>
      </c>
      <c r="G1052" s="39"/>
      <c r="H1052" s="41"/>
      <c r="I1052" s="41"/>
      <c r="J1052" s="41"/>
      <c r="K1052" s="40"/>
    </row>
    <row r="1053" spans="1:11">
      <c r="A1053" s="39" t="s">
        <v>455</v>
      </c>
      <c r="B1053" s="39" t="s">
        <v>916</v>
      </c>
      <c r="C1053" s="39" t="s">
        <v>915</v>
      </c>
      <c r="D1053" s="39" t="s">
        <v>879</v>
      </c>
      <c r="E1053" s="39" t="s">
        <v>837</v>
      </c>
      <c r="F1053" s="50">
        <v>16505</v>
      </c>
      <c r="G1053" s="39" t="s">
        <v>914</v>
      </c>
      <c r="H1053" s="41"/>
      <c r="I1053" s="41"/>
      <c r="J1053" s="41"/>
      <c r="K1053" s="40"/>
    </row>
    <row r="1054" spans="1:11">
      <c r="A1054" s="39" t="s">
        <v>913</v>
      </c>
      <c r="B1054" s="39" t="s">
        <v>912</v>
      </c>
      <c r="C1054" s="39" t="s">
        <v>911</v>
      </c>
      <c r="D1054" s="39" t="s">
        <v>888</v>
      </c>
      <c r="E1054" s="39" t="s">
        <v>837</v>
      </c>
      <c r="F1054" s="50">
        <v>19348</v>
      </c>
      <c r="G1054" s="39" t="s">
        <v>910</v>
      </c>
      <c r="H1054" s="41"/>
      <c r="I1054" s="41"/>
      <c r="J1054" s="41"/>
      <c r="K1054" s="40"/>
    </row>
    <row r="1055" spans="1:11">
      <c r="A1055" s="39" t="s">
        <v>909</v>
      </c>
      <c r="B1055" s="39" t="s">
        <v>908</v>
      </c>
      <c r="C1055" s="39" t="s">
        <v>907</v>
      </c>
      <c r="D1055" s="39" t="s">
        <v>906</v>
      </c>
      <c r="E1055" s="39" t="s">
        <v>837</v>
      </c>
      <c r="F1055" s="50">
        <v>19343</v>
      </c>
      <c r="G1055" s="39" t="s">
        <v>905</v>
      </c>
      <c r="H1055" s="41"/>
      <c r="I1055" s="41"/>
      <c r="J1055" s="41"/>
      <c r="K1055" s="40"/>
    </row>
    <row r="1056" spans="1:11">
      <c r="A1056" s="39" t="s">
        <v>587</v>
      </c>
      <c r="B1056" s="39" t="s">
        <v>904</v>
      </c>
      <c r="C1056" s="39" t="s">
        <v>903</v>
      </c>
      <c r="D1056" s="39" t="s">
        <v>902</v>
      </c>
      <c r="E1056" s="39" t="s">
        <v>837</v>
      </c>
      <c r="F1056" s="50">
        <v>19003</v>
      </c>
      <c r="G1056" s="39" t="s">
        <v>901</v>
      </c>
      <c r="H1056" s="41"/>
      <c r="I1056" s="41"/>
      <c r="J1056" s="41"/>
      <c r="K1056" s="40"/>
    </row>
    <row r="1057" spans="1:11">
      <c r="A1057" s="39" t="s">
        <v>900</v>
      </c>
      <c r="B1057" s="39" t="s">
        <v>899</v>
      </c>
      <c r="C1057" s="39" t="s">
        <v>898</v>
      </c>
      <c r="D1057" s="39" t="s">
        <v>897</v>
      </c>
      <c r="E1057" s="39" t="s">
        <v>837</v>
      </c>
      <c r="F1057" s="50">
        <v>19390</v>
      </c>
      <c r="G1057" s="39" t="s">
        <v>896</v>
      </c>
      <c r="H1057" s="41"/>
      <c r="I1057" s="41"/>
      <c r="J1057" s="41"/>
      <c r="K1057" s="40"/>
    </row>
    <row r="1058" spans="1:11">
      <c r="A1058" s="39" t="s">
        <v>587</v>
      </c>
      <c r="B1058" s="39" t="s">
        <v>895</v>
      </c>
      <c r="C1058" s="39" t="s">
        <v>894</v>
      </c>
      <c r="D1058" s="39" t="s">
        <v>893</v>
      </c>
      <c r="E1058" s="39" t="s">
        <v>837</v>
      </c>
      <c r="F1058" s="50">
        <v>15370</v>
      </c>
      <c r="G1058" s="39" t="s">
        <v>892</v>
      </c>
      <c r="H1058" s="41"/>
      <c r="I1058" s="41"/>
      <c r="J1058" s="41"/>
      <c r="K1058" s="40"/>
    </row>
    <row r="1059" spans="1:11">
      <c r="A1059" s="39" t="s">
        <v>891</v>
      </c>
      <c r="B1059" s="39" t="s">
        <v>890</v>
      </c>
      <c r="C1059" s="39" t="s">
        <v>889</v>
      </c>
      <c r="D1059" s="39" t="s">
        <v>888</v>
      </c>
      <c r="E1059" s="39" t="s">
        <v>837</v>
      </c>
      <c r="F1059" s="50">
        <v>19348</v>
      </c>
      <c r="G1059" s="39" t="s">
        <v>887</v>
      </c>
      <c r="H1059" s="41"/>
      <c r="I1059" s="41"/>
      <c r="J1059" s="41"/>
      <c r="K1059" s="40"/>
    </row>
    <row r="1060" spans="1:11">
      <c r="A1060" s="39" t="s">
        <v>450</v>
      </c>
      <c r="B1060" s="39" t="s">
        <v>886</v>
      </c>
      <c r="C1060" s="39" t="s">
        <v>885</v>
      </c>
      <c r="D1060" s="39" t="s">
        <v>884</v>
      </c>
      <c r="E1060" s="39" t="s">
        <v>837</v>
      </c>
      <c r="F1060" s="50">
        <v>19028</v>
      </c>
      <c r="G1060" s="39" t="s">
        <v>883</v>
      </c>
      <c r="H1060" s="41"/>
      <c r="I1060" s="41"/>
      <c r="J1060" s="41"/>
      <c r="K1060" s="40"/>
    </row>
    <row r="1061" spans="1:11">
      <c r="A1061" s="39" t="s">
        <v>882</v>
      </c>
      <c r="B1061" s="39" t="s">
        <v>881</v>
      </c>
      <c r="C1061" s="39" t="s">
        <v>880</v>
      </c>
      <c r="D1061" s="39" t="s">
        <v>879</v>
      </c>
      <c r="E1061" s="39" t="s">
        <v>837</v>
      </c>
      <c r="F1061" s="50">
        <v>16504</v>
      </c>
      <c r="G1061" s="39" t="s">
        <v>878</v>
      </c>
      <c r="H1061" s="41"/>
      <c r="I1061" s="41"/>
      <c r="J1061" s="41"/>
      <c r="K1061" s="40"/>
    </row>
    <row r="1062" spans="1:11">
      <c r="A1062" s="39" t="s">
        <v>877</v>
      </c>
      <c r="B1062" s="39" t="s">
        <v>876</v>
      </c>
      <c r="C1062" s="39" t="s">
        <v>875</v>
      </c>
      <c r="D1062" s="39" t="s">
        <v>865</v>
      </c>
      <c r="E1062" s="39" t="s">
        <v>837</v>
      </c>
      <c r="F1062" s="50">
        <v>15238</v>
      </c>
      <c r="G1062" s="39" t="s">
        <v>874</v>
      </c>
      <c r="H1062" s="41"/>
      <c r="I1062" s="41"/>
      <c r="J1062" s="41"/>
      <c r="K1062" s="40"/>
    </row>
    <row r="1063" spans="1:11">
      <c r="A1063" s="39" t="s">
        <v>873</v>
      </c>
      <c r="B1063" s="39" t="s">
        <v>872</v>
      </c>
      <c r="C1063" s="39" t="s">
        <v>871</v>
      </c>
      <c r="D1063" s="39" t="s">
        <v>870</v>
      </c>
      <c r="E1063" s="39" t="s">
        <v>837</v>
      </c>
      <c r="F1063" s="50">
        <v>17042</v>
      </c>
      <c r="G1063" s="39" t="s">
        <v>869</v>
      </c>
      <c r="H1063" s="41"/>
      <c r="I1063" s="41"/>
      <c r="J1063" s="41"/>
      <c r="K1063" s="40"/>
    </row>
    <row r="1064" spans="1:11">
      <c r="A1064" s="39" t="s">
        <v>868</v>
      </c>
      <c r="B1064" s="39" t="s">
        <v>867</v>
      </c>
      <c r="C1064" s="39" t="s">
        <v>866</v>
      </c>
      <c r="D1064" s="39" t="s">
        <v>865</v>
      </c>
      <c r="E1064" s="39" t="s">
        <v>837</v>
      </c>
      <c r="F1064" s="50">
        <v>15218</v>
      </c>
      <c r="G1064" s="39" t="s">
        <v>864</v>
      </c>
      <c r="H1064" s="41"/>
      <c r="I1064" s="41"/>
      <c r="J1064" s="41"/>
      <c r="K1064" s="40"/>
    </row>
    <row r="1065" spans="1:11">
      <c r="A1065" s="39" t="s">
        <v>863</v>
      </c>
      <c r="B1065" s="39" t="s">
        <v>862</v>
      </c>
      <c r="C1065" s="39" t="s">
        <v>861</v>
      </c>
      <c r="D1065" s="39" t="s">
        <v>860</v>
      </c>
      <c r="E1065" s="39" t="s">
        <v>837</v>
      </c>
      <c r="F1065" s="50">
        <v>19010</v>
      </c>
      <c r="G1065" s="39" t="s">
        <v>859</v>
      </c>
      <c r="H1065" s="41"/>
      <c r="I1065" s="41"/>
      <c r="J1065" s="41"/>
      <c r="K1065" s="40"/>
    </row>
    <row r="1066" spans="1:11">
      <c r="A1066" s="39" t="s">
        <v>858</v>
      </c>
      <c r="B1066" s="39" t="s">
        <v>857</v>
      </c>
      <c r="C1066" s="39" t="s">
        <v>856</v>
      </c>
      <c r="D1066" s="39" t="s">
        <v>855</v>
      </c>
      <c r="E1066" s="39" t="s">
        <v>837</v>
      </c>
      <c r="F1066" s="50">
        <v>19066</v>
      </c>
      <c r="G1066" s="39" t="s">
        <v>854</v>
      </c>
      <c r="H1066" s="41"/>
      <c r="I1066" s="41"/>
      <c r="J1066" s="41"/>
      <c r="K1066" s="40"/>
    </row>
    <row r="1067" spans="1:11">
      <c r="A1067" s="39" t="s">
        <v>853</v>
      </c>
      <c r="B1067" s="39" t="s">
        <v>852</v>
      </c>
      <c r="C1067" s="39" t="s">
        <v>851</v>
      </c>
      <c r="D1067" s="39" t="s">
        <v>850</v>
      </c>
      <c r="E1067" s="39" t="s">
        <v>837</v>
      </c>
      <c r="F1067" s="50">
        <v>19343</v>
      </c>
      <c r="G1067" s="39"/>
      <c r="H1067" s="41"/>
      <c r="I1067" s="41"/>
      <c r="J1067" s="41"/>
      <c r="K1067" s="40"/>
    </row>
    <row r="1068" spans="1:11">
      <c r="A1068" s="39" t="s">
        <v>849</v>
      </c>
      <c r="B1068" s="39" t="s">
        <v>848</v>
      </c>
      <c r="C1068" s="39" t="s">
        <v>847</v>
      </c>
      <c r="D1068" s="39" t="s">
        <v>846</v>
      </c>
      <c r="E1068" s="39" t="s">
        <v>837</v>
      </c>
      <c r="F1068" s="50">
        <v>19072</v>
      </c>
      <c r="G1068" s="39" t="s">
        <v>845</v>
      </c>
      <c r="H1068" s="41"/>
      <c r="I1068" s="41"/>
      <c r="J1068" s="41"/>
      <c r="K1068" s="40"/>
    </row>
    <row r="1069" spans="1:11">
      <c r="A1069" s="39" t="s">
        <v>844</v>
      </c>
      <c r="B1069" s="39" t="s">
        <v>843</v>
      </c>
      <c r="C1069" s="39" t="s">
        <v>842</v>
      </c>
      <c r="D1069" s="39" t="s">
        <v>841</v>
      </c>
      <c r="E1069" s="39" t="s">
        <v>837</v>
      </c>
      <c r="F1069" s="50">
        <v>16242</v>
      </c>
      <c r="G1069" s="39" t="s">
        <v>840</v>
      </c>
      <c r="H1069" s="41"/>
      <c r="I1069" s="41"/>
      <c r="J1069" s="41"/>
      <c r="K1069" s="40"/>
    </row>
    <row r="1070" spans="1:11">
      <c r="A1070" s="39" t="s">
        <v>541</v>
      </c>
      <c r="B1070" s="39" t="s">
        <v>839</v>
      </c>
      <c r="C1070" s="39" t="s">
        <v>838</v>
      </c>
      <c r="D1070" s="39" t="s">
        <v>333</v>
      </c>
      <c r="E1070" s="39" t="s">
        <v>837</v>
      </c>
      <c r="F1070" s="50">
        <v>19064</v>
      </c>
      <c r="G1070" s="39"/>
      <c r="H1070" s="41"/>
      <c r="I1070" s="41"/>
      <c r="J1070" s="41"/>
      <c r="K1070" s="40"/>
    </row>
    <row r="1071" spans="1:11">
      <c r="A1071" s="39" t="s">
        <v>116</v>
      </c>
      <c r="B1071" s="39" t="s">
        <v>836</v>
      </c>
      <c r="C1071" s="39" t="s">
        <v>835</v>
      </c>
      <c r="D1071" s="39" t="s">
        <v>834</v>
      </c>
      <c r="E1071" s="39" t="s">
        <v>761</v>
      </c>
      <c r="F1071" s="50">
        <v>2806</v>
      </c>
      <c r="G1071" s="39" t="s">
        <v>833</v>
      </c>
      <c r="H1071" s="41">
        <v>1100</v>
      </c>
      <c r="I1071" s="41">
        <v>495</v>
      </c>
      <c r="J1071" s="41"/>
      <c r="K1071" s="40">
        <f ca="1">TODAY()-2</f>
        <v>43992</v>
      </c>
    </row>
    <row r="1072" spans="1:11">
      <c r="A1072" s="39" t="s">
        <v>341</v>
      </c>
      <c r="B1072" s="39" t="s">
        <v>832</v>
      </c>
      <c r="C1072" s="39" t="s">
        <v>831</v>
      </c>
      <c r="D1072" s="39" t="s">
        <v>775</v>
      </c>
      <c r="E1072" s="39" t="s">
        <v>761</v>
      </c>
      <c r="F1072" s="50">
        <v>2906</v>
      </c>
      <c r="G1072" s="39" t="s">
        <v>830</v>
      </c>
      <c r="H1072" s="41"/>
      <c r="I1072" s="41"/>
      <c r="J1072" s="41"/>
      <c r="K1072" s="40"/>
    </row>
    <row r="1073" spans="1:11">
      <c r="A1073" s="39" t="s">
        <v>829</v>
      </c>
      <c r="B1073" s="39" t="s">
        <v>828</v>
      </c>
      <c r="C1073" s="39" t="s">
        <v>827</v>
      </c>
      <c r="D1073" s="39" t="s">
        <v>803</v>
      </c>
      <c r="E1073" s="39" t="s">
        <v>761</v>
      </c>
      <c r="F1073" s="50">
        <v>2852</v>
      </c>
      <c r="G1073" s="39" t="s">
        <v>826</v>
      </c>
      <c r="H1073" s="41"/>
      <c r="I1073" s="41"/>
      <c r="J1073" s="41"/>
      <c r="K1073" s="40"/>
    </row>
    <row r="1074" spans="1:11">
      <c r="A1074" s="39" t="s">
        <v>630</v>
      </c>
      <c r="B1074" s="39" t="s">
        <v>522</v>
      </c>
      <c r="C1074" s="39" t="s">
        <v>825</v>
      </c>
      <c r="D1074" s="39" t="s">
        <v>824</v>
      </c>
      <c r="E1074" s="39" t="s">
        <v>761</v>
      </c>
      <c r="F1074" s="50">
        <v>2882</v>
      </c>
      <c r="G1074" s="39" t="s">
        <v>823</v>
      </c>
      <c r="H1074" s="41"/>
      <c r="I1074" s="41"/>
      <c r="J1074" s="41"/>
      <c r="K1074" s="40"/>
    </row>
    <row r="1075" spans="1:11">
      <c r="A1075" s="39" t="s">
        <v>822</v>
      </c>
      <c r="B1075" s="39" t="s">
        <v>821</v>
      </c>
      <c r="C1075" s="39" t="s">
        <v>820</v>
      </c>
      <c r="D1075" s="39" t="s">
        <v>798</v>
      </c>
      <c r="E1075" s="39" t="s">
        <v>761</v>
      </c>
      <c r="F1075" s="50">
        <v>2879</v>
      </c>
      <c r="G1075" s="39" t="s">
        <v>819</v>
      </c>
      <c r="H1075" s="41"/>
      <c r="I1075" s="41"/>
      <c r="J1075" s="41"/>
      <c r="K1075" s="40"/>
    </row>
    <row r="1076" spans="1:11">
      <c r="A1076" s="39" t="s">
        <v>818</v>
      </c>
      <c r="B1076" s="39" t="s">
        <v>817</v>
      </c>
      <c r="C1076" s="39" t="s">
        <v>816</v>
      </c>
      <c r="D1076" s="39" t="s">
        <v>775</v>
      </c>
      <c r="E1076" s="39" t="s">
        <v>761</v>
      </c>
      <c r="F1076" s="50">
        <v>2908</v>
      </c>
      <c r="G1076" s="39" t="s">
        <v>815</v>
      </c>
      <c r="H1076" s="41"/>
      <c r="I1076" s="41"/>
      <c r="J1076" s="41"/>
      <c r="K1076" s="40"/>
    </row>
    <row r="1077" spans="1:11">
      <c r="A1077" s="39" t="s">
        <v>814</v>
      </c>
      <c r="B1077" s="39" t="s">
        <v>813</v>
      </c>
      <c r="C1077" s="39" t="s">
        <v>812</v>
      </c>
      <c r="D1077" s="39" t="s">
        <v>775</v>
      </c>
      <c r="E1077" s="39" t="s">
        <v>761</v>
      </c>
      <c r="F1077" s="50">
        <v>2903</v>
      </c>
      <c r="G1077" s="39" t="s">
        <v>811</v>
      </c>
      <c r="H1077" s="41"/>
      <c r="I1077" s="41"/>
      <c r="J1077" s="41"/>
      <c r="K1077" s="40"/>
    </row>
    <row r="1078" spans="1:11">
      <c r="A1078" s="39" t="s">
        <v>810</v>
      </c>
      <c r="B1078" s="39" t="s">
        <v>809</v>
      </c>
      <c r="C1078" s="39" t="s">
        <v>808</v>
      </c>
      <c r="D1078" s="39" t="s">
        <v>762</v>
      </c>
      <c r="E1078" s="39" t="s">
        <v>761</v>
      </c>
      <c r="F1078" s="50">
        <v>2835</v>
      </c>
      <c r="G1078" s="39" t="s">
        <v>807</v>
      </c>
      <c r="H1078" s="41"/>
      <c r="I1078" s="41"/>
      <c r="J1078" s="41"/>
      <c r="K1078" s="40"/>
    </row>
    <row r="1079" spans="1:11">
      <c r="A1079" s="39" t="s">
        <v>806</v>
      </c>
      <c r="B1079" s="39" t="s">
        <v>805</v>
      </c>
      <c r="C1079" s="39" t="s">
        <v>804</v>
      </c>
      <c r="D1079" s="39" t="s">
        <v>803</v>
      </c>
      <c r="E1079" s="39" t="s">
        <v>761</v>
      </c>
      <c r="F1079" s="50">
        <v>2852</v>
      </c>
      <c r="G1079" s="39" t="s">
        <v>802</v>
      </c>
      <c r="H1079" s="41"/>
      <c r="I1079" s="41"/>
      <c r="J1079" s="41"/>
      <c r="K1079" s="40"/>
    </row>
    <row r="1080" spans="1:11">
      <c r="A1080" s="39" t="s">
        <v>801</v>
      </c>
      <c r="B1080" s="39" t="s">
        <v>800</v>
      </c>
      <c r="C1080" s="39" t="s">
        <v>799</v>
      </c>
      <c r="D1080" s="39" t="s">
        <v>798</v>
      </c>
      <c r="E1080" s="39" t="s">
        <v>761</v>
      </c>
      <c r="F1080" s="50">
        <v>2879</v>
      </c>
      <c r="G1080" s="39" t="s">
        <v>797</v>
      </c>
      <c r="H1080" s="41"/>
      <c r="I1080" s="41"/>
      <c r="J1080" s="41"/>
      <c r="K1080" s="40"/>
    </row>
    <row r="1081" spans="1:11">
      <c r="A1081" s="39" t="s">
        <v>796</v>
      </c>
      <c r="B1081" s="39" t="s">
        <v>795</v>
      </c>
      <c r="C1081" s="39" t="s">
        <v>794</v>
      </c>
      <c r="D1081" s="39" t="s">
        <v>793</v>
      </c>
      <c r="E1081" s="39" t="s">
        <v>761</v>
      </c>
      <c r="F1081" s="50">
        <v>2809</v>
      </c>
      <c r="G1081" s="39" t="s">
        <v>792</v>
      </c>
      <c r="H1081" s="41"/>
      <c r="I1081" s="41"/>
      <c r="J1081" s="41"/>
      <c r="K1081" s="40"/>
    </row>
    <row r="1082" spans="1:11">
      <c r="A1082" s="39" t="s">
        <v>791</v>
      </c>
      <c r="B1082" s="39" t="s">
        <v>790</v>
      </c>
      <c r="C1082" s="39" t="s">
        <v>789</v>
      </c>
      <c r="D1082" s="39" t="s">
        <v>788</v>
      </c>
      <c r="E1082" s="39" t="s">
        <v>761</v>
      </c>
      <c r="F1082" s="50">
        <v>2814</v>
      </c>
      <c r="G1082" s="39" t="s">
        <v>787</v>
      </c>
      <c r="H1082" s="41"/>
      <c r="I1082" s="41"/>
      <c r="J1082" s="41"/>
      <c r="K1082" s="40"/>
    </row>
    <row r="1083" spans="1:11">
      <c r="A1083" s="39" t="s">
        <v>651</v>
      </c>
      <c r="B1083" s="39" t="s">
        <v>786</v>
      </c>
      <c r="C1083" s="39" t="s">
        <v>785</v>
      </c>
      <c r="D1083" s="39" t="s">
        <v>784</v>
      </c>
      <c r="E1083" s="39" t="s">
        <v>761</v>
      </c>
      <c r="F1083" s="50">
        <v>2832</v>
      </c>
      <c r="G1083" s="39" t="s">
        <v>783</v>
      </c>
      <c r="H1083" s="41"/>
      <c r="I1083" s="41"/>
      <c r="J1083" s="41"/>
      <c r="K1083" s="40"/>
    </row>
    <row r="1084" spans="1:11">
      <c r="A1084" s="39" t="s">
        <v>48</v>
      </c>
      <c r="B1084" s="39" t="s">
        <v>782</v>
      </c>
      <c r="C1084" s="39" t="s">
        <v>781</v>
      </c>
      <c r="D1084" s="39" t="s">
        <v>780</v>
      </c>
      <c r="E1084" s="39" t="s">
        <v>761</v>
      </c>
      <c r="F1084" s="50">
        <v>2917</v>
      </c>
      <c r="G1084" s="39" t="s">
        <v>779</v>
      </c>
      <c r="H1084" s="41"/>
      <c r="I1084" s="41"/>
      <c r="J1084" s="41"/>
      <c r="K1084" s="40"/>
    </row>
    <row r="1085" spans="1:11">
      <c r="A1085" s="39" t="s">
        <v>778</v>
      </c>
      <c r="B1085" s="39" t="s">
        <v>777</v>
      </c>
      <c r="C1085" s="39" t="s">
        <v>776</v>
      </c>
      <c r="D1085" s="39" t="s">
        <v>775</v>
      </c>
      <c r="E1085" s="39" t="s">
        <v>761</v>
      </c>
      <c r="F1085" s="50">
        <v>2909</v>
      </c>
      <c r="G1085" s="39" t="s">
        <v>774</v>
      </c>
      <c r="H1085" s="41"/>
      <c r="I1085" s="41"/>
      <c r="J1085" s="41"/>
      <c r="K1085" s="40"/>
    </row>
    <row r="1086" spans="1:11">
      <c r="A1086" s="39" t="s">
        <v>773</v>
      </c>
      <c r="B1086" s="39" t="s">
        <v>772</v>
      </c>
      <c r="C1086" s="39" t="s">
        <v>771</v>
      </c>
      <c r="D1086" s="39" t="s">
        <v>770</v>
      </c>
      <c r="E1086" s="39" t="s">
        <v>761</v>
      </c>
      <c r="F1086" s="50">
        <v>2842</v>
      </c>
      <c r="G1086" s="39" t="s">
        <v>769</v>
      </c>
      <c r="H1086" s="41"/>
      <c r="I1086" s="41"/>
      <c r="J1086" s="41"/>
      <c r="K1086" s="40"/>
    </row>
    <row r="1087" spans="1:11">
      <c r="A1087" s="39" t="s">
        <v>107</v>
      </c>
      <c r="B1087" s="39" t="s">
        <v>768</v>
      </c>
      <c r="C1087" s="39" t="s">
        <v>767</v>
      </c>
      <c r="D1087" s="39" t="s">
        <v>766</v>
      </c>
      <c r="E1087" s="39" t="s">
        <v>761</v>
      </c>
      <c r="F1087" s="50">
        <v>2920</v>
      </c>
      <c r="G1087" s="39" t="s">
        <v>765</v>
      </c>
      <c r="H1087" s="41"/>
      <c r="I1087" s="41"/>
      <c r="J1087" s="41"/>
      <c r="K1087" s="40"/>
    </row>
    <row r="1088" spans="1:11">
      <c r="A1088" s="39" t="s">
        <v>116</v>
      </c>
      <c r="B1088" s="39" t="s">
        <v>764</v>
      </c>
      <c r="C1088" s="39" t="s">
        <v>763</v>
      </c>
      <c r="D1088" s="39" t="s">
        <v>762</v>
      </c>
      <c r="E1088" s="39" t="s">
        <v>761</v>
      </c>
      <c r="F1088" s="50">
        <v>2835</v>
      </c>
      <c r="G1088" s="39" t="s">
        <v>760</v>
      </c>
      <c r="H1088" s="41"/>
      <c r="I1088" s="41"/>
      <c r="J1088" s="41"/>
      <c r="K1088" s="40"/>
    </row>
    <row r="1089" spans="1:11">
      <c r="A1089" s="39" t="s">
        <v>160</v>
      </c>
      <c r="B1089" s="39" t="s">
        <v>391</v>
      </c>
      <c r="C1089" s="39" t="s">
        <v>759</v>
      </c>
      <c r="D1089" s="39" t="s">
        <v>752</v>
      </c>
      <c r="E1089" s="39" t="s">
        <v>721</v>
      </c>
      <c r="F1089" s="50">
        <v>29464</v>
      </c>
      <c r="G1089" s="39" t="s">
        <v>758</v>
      </c>
      <c r="H1089" s="41"/>
      <c r="I1089" s="41"/>
      <c r="J1089" s="41"/>
      <c r="K1089" s="40"/>
    </row>
    <row r="1090" spans="1:11">
      <c r="A1090" s="39" t="s">
        <v>642</v>
      </c>
      <c r="B1090" s="39" t="s">
        <v>757</v>
      </c>
      <c r="C1090" s="39" t="s">
        <v>756</v>
      </c>
      <c r="D1090" s="39" t="s">
        <v>731</v>
      </c>
      <c r="E1090" s="39" t="s">
        <v>721</v>
      </c>
      <c r="F1090" s="50">
        <v>29650</v>
      </c>
      <c r="G1090" s="39"/>
      <c r="H1090" s="41"/>
      <c r="I1090" s="41"/>
      <c r="J1090" s="41"/>
      <c r="K1090" s="40"/>
    </row>
    <row r="1091" spans="1:11">
      <c r="A1091" s="39" t="s">
        <v>755</v>
      </c>
      <c r="B1091" s="39" t="s">
        <v>754</v>
      </c>
      <c r="C1091" s="39" t="s">
        <v>753</v>
      </c>
      <c r="D1091" s="39" t="s">
        <v>752</v>
      </c>
      <c r="E1091" s="39" t="s">
        <v>721</v>
      </c>
      <c r="F1091" s="50">
        <v>29464</v>
      </c>
      <c r="G1091" s="39" t="s">
        <v>751</v>
      </c>
      <c r="H1091" s="41"/>
      <c r="I1091" s="41"/>
      <c r="J1091" s="41"/>
      <c r="K1091" s="40"/>
    </row>
    <row r="1092" spans="1:11">
      <c r="A1092" s="39" t="s">
        <v>750</v>
      </c>
      <c r="B1092" s="39" t="s">
        <v>749</v>
      </c>
      <c r="C1092" s="39" t="s">
        <v>748</v>
      </c>
      <c r="D1092" s="39" t="s">
        <v>747</v>
      </c>
      <c r="E1092" s="39" t="s">
        <v>721</v>
      </c>
      <c r="F1092" s="50">
        <v>29302</v>
      </c>
      <c r="G1092" s="39" t="s">
        <v>746</v>
      </c>
      <c r="H1092" s="41"/>
      <c r="I1092" s="41"/>
      <c r="J1092" s="41"/>
      <c r="K1092" s="40"/>
    </row>
    <row r="1093" spans="1:11">
      <c r="A1093" s="39" t="s">
        <v>745</v>
      </c>
      <c r="B1093" s="39" t="s">
        <v>744</v>
      </c>
      <c r="C1093" s="39" t="s">
        <v>743</v>
      </c>
      <c r="D1093" s="39" t="s">
        <v>726</v>
      </c>
      <c r="E1093" s="39" t="s">
        <v>721</v>
      </c>
      <c r="F1093" s="50">
        <v>29609</v>
      </c>
      <c r="G1093" s="39" t="s">
        <v>742</v>
      </c>
      <c r="H1093" s="41"/>
      <c r="I1093" s="41"/>
      <c r="J1093" s="41"/>
      <c r="K1093" s="40"/>
    </row>
    <row r="1094" spans="1:11">
      <c r="A1094" s="39" t="s">
        <v>190</v>
      </c>
      <c r="B1094" s="39" t="s">
        <v>741</v>
      </c>
      <c r="C1094" s="39" t="s">
        <v>740</v>
      </c>
      <c r="D1094" s="39" t="s">
        <v>739</v>
      </c>
      <c r="E1094" s="39" t="s">
        <v>721</v>
      </c>
      <c r="F1094" s="50">
        <v>29730</v>
      </c>
      <c r="G1094" s="39" t="s">
        <v>738</v>
      </c>
      <c r="H1094" s="41"/>
      <c r="I1094" s="41"/>
      <c r="J1094" s="41"/>
      <c r="K1094" s="40"/>
    </row>
    <row r="1095" spans="1:11">
      <c r="A1095" s="39" t="s">
        <v>737</v>
      </c>
      <c r="B1095" s="39" t="s">
        <v>736</v>
      </c>
      <c r="C1095" s="39" t="s">
        <v>735</v>
      </c>
      <c r="D1095" s="39" t="s">
        <v>734</v>
      </c>
      <c r="E1095" s="39" t="s">
        <v>721</v>
      </c>
      <c r="F1095" s="50">
        <v>29693</v>
      </c>
      <c r="G1095" s="39" t="s">
        <v>733</v>
      </c>
      <c r="H1095" s="41"/>
      <c r="I1095" s="41"/>
      <c r="J1095" s="41"/>
      <c r="K1095" s="40"/>
    </row>
    <row r="1096" spans="1:11">
      <c r="A1096" s="39" t="s">
        <v>112</v>
      </c>
      <c r="B1096" s="39" t="s">
        <v>633</v>
      </c>
      <c r="C1096" s="39" t="s">
        <v>732</v>
      </c>
      <c r="D1096" s="39" t="s">
        <v>731</v>
      </c>
      <c r="E1096" s="39" t="s">
        <v>721</v>
      </c>
      <c r="F1096" s="50">
        <v>29650</v>
      </c>
      <c r="G1096" s="39" t="s">
        <v>730</v>
      </c>
      <c r="H1096" s="41"/>
      <c r="I1096" s="41"/>
      <c r="J1096" s="41"/>
      <c r="K1096" s="40"/>
    </row>
    <row r="1097" spans="1:11">
      <c r="A1097" s="39" t="s">
        <v>729</v>
      </c>
      <c r="B1097" s="39" t="s">
        <v>728</v>
      </c>
      <c r="C1097" s="39" t="s">
        <v>727</v>
      </c>
      <c r="D1097" s="39" t="s">
        <v>726</v>
      </c>
      <c r="E1097" s="39" t="s">
        <v>721</v>
      </c>
      <c r="F1097" s="50">
        <v>29616</v>
      </c>
      <c r="G1097" s="39" t="s">
        <v>725</v>
      </c>
      <c r="H1097" s="41"/>
      <c r="I1097" s="41"/>
      <c r="J1097" s="41"/>
      <c r="K1097" s="40"/>
    </row>
    <row r="1098" spans="1:11">
      <c r="A1098" s="39" t="s">
        <v>724</v>
      </c>
      <c r="B1098" s="39" t="s">
        <v>651</v>
      </c>
      <c r="C1098" s="39" t="s">
        <v>723</v>
      </c>
      <c r="D1098" s="39" t="s">
        <v>722</v>
      </c>
      <c r="E1098" s="39" t="s">
        <v>721</v>
      </c>
      <c r="F1098" s="50">
        <v>29458</v>
      </c>
      <c r="G1098" s="39" t="s">
        <v>720</v>
      </c>
      <c r="H1098" s="41"/>
      <c r="I1098" s="41"/>
      <c r="J1098" s="41"/>
      <c r="K1098" s="40"/>
    </row>
    <row r="1099" spans="1:11">
      <c r="A1099" s="39" t="s">
        <v>53</v>
      </c>
      <c r="B1099" s="39" t="s">
        <v>719</v>
      </c>
      <c r="C1099" s="39" t="s">
        <v>718</v>
      </c>
      <c r="D1099" s="39" t="s">
        <v>714</v>
      </c>
      <c r="E1099" s="39" t="s">
        <v>713</v>
      </c>
      <c r="F1099" s="50">
        <v>38119</v>
      </c>
      <c r="G1099" s="39" t="s">
        <v>717</v>
      </c>
      <c r="H1099" s="41"/>
      <c r="I1099" s="41"/>
      <c r="J1099" s="41"/>
      <c r="K1099" s="40"/>
    </row>
    <row r="1100" spans="1:11">
      <c r="A1100" s="39" t="s">
        <v>716</v>
      </c>
      <c r="B1100" s="39" t="s">
        <v>87</v>
      </c>
      <c r="C1100" s="39" t="s">
        <v>715</v>
      </c>
      <c r="D1100" s="39" t="s">
        <v>714</v>
      </c>
      <c r="E1100" s="39" t="s">
        <v>713</v>
      </c>
      <c r="F1100" s="50">
        <v>38120</v>
      </c>
      <c r="G1100" s="39" t="s">
        <v>712</v>
      </c>
      <c r="H1100" s="41"/>
      <c r="I1100" s="41"/>
      <c r="J1100" s="41"/>
      <c r="K1100" s="40"/>
    </row>
    <row r="1101" spans="1:11">
      <c r="A1101" s="39" t="s">
        <v>251</v>
      </c>
      <c r="B1101" s="39" t="s">
        <v>711</v>
      </c>
      <c r="C1101" s="39" t="s">
        <v>710</v>
      </c>
      <c r="D1101" s="39" t="s">
        <v>598</v>
      </c>
      <c r="E1101" s="39" t="s">
        <v>574</v>
      </c>
      <c r="F1101" s="50">
        <v>77005</v>
      </c>
      <c r="G1101" s="39" t="s">
        <v>709</v>
      </c>
      <c r="H1101" s="41">
        <v>1100</v>
      </c>
      <c r="I1101" s="41">
        <v>495</v>
      </c>
      <c r="J1101" s="41"/>
      <c r="K1101" s="40">
        <f ca="1">TODAY()-59</f>
        <v>43935</v>
      </c>
    </row>
    <row r="1102" spans="1:11">
      <c r="A1102" s="39" t="s">
        <v>708</v>
      </c>
      <c r="B1102" s="39" t="s">
        <v>707</v>
      </c>
      <c r="C1102" s="39" t="s">
        <v>706</v>
      </c>
      <c r="D1102" s="39" t="s">
        <v>580</v>
      </c>
      <c r="E1102" s="39" t="s">
        <v>574</v>
      </c>
      <c r="F1102" s="50">
        <v>78232</v>
      </c>
      <c r="G1102" s="39"/>
      <c r="H1102" s="41">
        <v>1100</v>
      </c>
      <c r="I1102" s="41">
        <v>495</v>
      </c>
      <c r="J1102" s="41"/>
      <c r="K1102" s="40">
        <f ca="1">TODAY()-53</f>
        <v>43941</v>
      </c>
    </row>
    <row r="1103" spans="1:11">
      <c r="A1103" s="39" t="s">
        <v>705</v>
      </c>
      <c r="B1103" s="39" t="s">
        <v>704</v>
      </c>
      <c r="C1103" s="39" t="s">
        <v>703</v>
      </c>
      <c r="D1103" s="39" t="s">
        <v>598</v>
      </c>
      <c r="E1103" s="39" t="s">
        <v>574</v>
      </c>
      <c r="F1103" s="50">
        <v>77035</v>
      </c>
      <c r="G1103" s="39" t="s">
        <v>702</v>
      </c>
      <c r="H1103" s="41">
        <v>1100</v>
      </c>
      <c r="I1103" s="41">
        <v>495</v>
      </c>
      <c r="J1103" s="41"/>
      <c r="K1103" s="40">
        <f ca="1">TODAY()-42</f>
        <v>43952</v>
      </c>
    </row>
    <row r="1104" spans="1:11">
      <c r="A1104" s="39" t="s">
        <v>701</v>
      </c>
      <c r="B1104" s="39" t="s">
        <v>700</v>
      </c>
      <c r="C1104" s="39" t="s">
        <v>699</v>
      </c>
      <c r="D1104" s="39" t="s">
        <v>580</v>
      </c>
      <c r="E1104" s="39" t="s">
        <v>574</v>
      </c>
      <c r="F1104" s="50">
        <v>78213</v>
      </c>
      <c r="G1104" s="39" t="s">
        <v>698</v>
      </c>
      <c r="H1104" s="41">
        <v>1100</v>
      </c>
      <c r="I1104" s="41"/>
      <c r="J1104" s="41"/>
      <c r="K1104" s="40">
        <f ca="1">TODAY()-51</f>
        <v>43943</v>
      </c>
    </row>
    <row r="1105" spans="1:11">
      <c r="A1105" s="39" t="s">
        <v>697</v>
      </c>
      <c r="B1105" s="39" t="s">
        <v>696</v>
      </c>
      <c r="C1105" s="39" t="s">
        <v>695</v>
      </c>
      <c r="D1105" s="39" t="s">
        <v>580</v>
      </c>
      <c r="E1105" s="39" t="s">
        <v>574</v>
      </c>
      <c r="F1105" s="50">
        <v>78256</v>
      </c>
      <c r="G1105" s="39" t="s">
        <v>694</v>
      </c>
      <c r="H1105" s="41">
        <v>1100</v>
      </c>
      <c r="I1105" s="41"/>
      <c r="J1105" s="41"/>
      <c r="K1105" s="40">
        <f ca="1">TODAY()-32</f>
        <v>43962</v>
      </c>
    </row>
    <row r="1106" spans="1:11">
      <c r="A1106" s="39" t="s">
        <v>693</v>
      </c>
      <c r="B1106" s="39" t="s">
        <v>692</v>
      </c>
      <c r="C1106" s="39" t="s">
        <v>691</v>
      </c>
      <c r="D1106" s="39" t="s">
        <v>690</v>
      </c>
      <c r="E1106" s="39" t="s">
        <v>574</v>
      </c>
      <c r="F1106" s="50">
        <v>77345</v>
      </c>
      <c r="G1106" s="39" t="s">
        <v>689</v>
      </c>
      <c r="H1106" s="41"/>
      <c r="I1106" s="41"/>
      <c r="J1106" s="41"/>
      <c r="K1106" s="40"/>
    </row>
    <row r="1107" spans="1:11">
      <c r="A1107" s="39" t="s">
        <v>688</v>
      </c>
      <c r="B1107" s="39" t="s">
        <v>687</v>
      </c>
      <c r="C1107" s="39" t="s">
        <v>686</v>
      </c>
      <c r="D1107" s="39" t="s">
        <v>619</v>
      </c>
      <c r="E1107" s="39" t="s">
        <v>574</v>
      </c>
      <c r="F1107" s="50">
        <v>78750</v>
      </c>
      <c r="G1107" s="39" t="s">
        <v>685</v>
      </c>
      <c r="H1107" s="41"/>
      <c r="I1107" s="41"/>
      <c r="J1107" s="41"/>
      <c r="K1107" s="40"/>
    </row>
    <row r="1108" spans="1:11">
      <c r="A1108" s="39" t="s">
        <v>684</v>
      </c>
      <c r="B1108" s="39" t="s">
        <v>683</v>
      </c>
      <c r="C1108" s="39" t="s">
        <v>682</v>
      </c>
      <c r="D1108" s="39" t="s">
        <v>580</v>
      </c>
      <c r="E1108" s="39" t="s">
        <v>574</v>
      </c>
      <c r="F1108" s="50">
        <v>78209</v>
      </c>
      <c r="G1108" s="39" t="s">
        <v>681</v>
      </c>
      <c r="H1108" s="41"/>
      <c r="I1108" s="41"/>
      <c r="J1108" s="41"/>
      <c r="K1108" s="40"/>
    </row>
    <row r="1109" spans="1:11">
      <c r="A1109" s="39" t="s">
        <v>177</v>
      </c>
      <c r="B1109" s="39" t="s">
        <v>680</v>
      </c>
      <c r="C1109" s="39" t="s">
        <v>679</v>
      </c>
      <c r="D1109" s="39" t="s">
        <v>598</v>
      </c>
      <c r="E1109" s="39" t="s">
        <v>574</v>
      </c>
      <c r="F1109" s="50">
        <v>77005</v>
      </c>
      <c r="G1109" s="39" t="s">
        <v>678</v>
      </c>
      <c r="H1109" s="41"/>
      <c r="I1109" s="41"/>
      <c r="J1109" s="41"/>
      <c r="K1109" s="40"/>
    </row>
    <row r="1110" spans="1:11">
      <c r="A1110" s="39" t="s">
        <v>545</v>
      </c>
      <c r="B1110" s="39" t="s">
        <v>677</v>
      </c>
      <c r="C1110" s="39" t="s">
        <v>676</v>
      </c>
      <c r="D1110" s="39" t="s">
        <v>675</v>
      </c>
      <c r="E1110" s="39" t="s">
        <v>574</v>
      </c>
      <c r="F1110" s="50">
        <v>75002</v>
      </c>
      <c r="G1110" s="39" t="s">
        <v>674</v>
      </c>
      <c r="H1110" s="41"/>
      <c r="I1110" s="41"/>
      <c r="J1110" s="41"/>
      <c r="K1110" s="40"/>
    </row>
    <row r="1111" spans="1:11">
      <c r="A1111" s="39" t="s">
        <v>673</v>
      </c>
      <c r="B1111" s="39" t="s">
        <v>672</v>
      </c>
      <c r="C1111" s="39" t="s">
        <v>671</v>
      </c>
      <c r="D1111" s="39" t="s">
        <v>432</v>
      </c>
      <c r="E1111" s="39" t="s">
        <v>574</v>
      </c>
      <c r="F1111" s="50">
        <v>76010</v>
      </c>
      <c r="G1111" s="39" t="s">
        <v>670</v>
      </c>
      <c r="H1111" s="41"/>
      <c r="I1111" s="41"/>
      <c r="J1111" s="41"/>
      <c r="K1111" s="40"/>
    </row>
    <row r="1112" spans="1:11">
      <c r="A1112" s="39" t="s">
        <v>669</v>
      </c>
      <c r="B1112" s="39" t="s">
        <v>668</v>
      </c>
      <c r="C1112" s="39" t="s">
        <v>667</v>
      </c>
      <c r="D1112" s="39" t="s">
        <v>575</v>
      </c>
      <c r="E1112" s="39" t="s">
        <v>574</v>
      </c>
      <c r="F1112" s="50">
        <v>78418</v>
      </c>
      <c r="G1112" s="39" t="s">
        <v>666</v>
      </c>
      <c r="H1112" s="41"/>
      <c r="I1112" s="41"/>
      <c r="J1112" s="41"/>
      <c r="K1112" s="40"/>
    </row>
    <row r="1113" spans="1:11">
      <c r="A1113" s="39" t="s">
        <v>642</v>
      </c>
      <c r="B1113" s="39" t="s">
        <v>354</v>
      </c>
      <c r="C1113" s="39" t="s">
        <v>665</v>
      </c>
      <c r="D1113" s="39" t="s">
        <v>598</v>
      </c>
      <c r="E1113" s="39" t="s">
        <v>574</v>
      </c>
      <c r="F1113" s="50">
        <v>77024</v>
      </c>
      <c r="G1113" s="39" t="s">
        <v>664</v>
      </c>
      <c r="H1113" s="41"/>
      <c r="I1113" s="41"/>
      <c r="J1113" s="41"/>
      <c r="K1113" s="40"/>
    </row>
    <row r="1114" spans="1:11">
      <c r="A1114" s="39" t="s">
        <v>663</v>
      </c>
      <c r="B1114" s="39" t="s">
        <v>662</v>
      </c>
      <c r="C1114" s="39" t="s">
        <v>661</v>
      </c>
      <c r="D1114" s="39" t="s">
        <v>598</v>
      </c>
      <c r="E1114" s="39" t="s">
        <v>574</v>
      </c>
      <c r="F1114" s="50">
        <v>77077</v>
      </c>
      <c r="G1114" s="39" t="s">
        <v>660</v>
      </c>
      <c r="H1114" s="41"/>
      <c r="I1114" s="41"/>
      <c r="J1114" s="41"/>
      <c r="K1114" s="40"/>
    </row>
    <row r="1115" spans="1:11">
      <c r="A1115" s="39" t="s">
        <v>659</v>
      </c>
      <c r="B1115" s="39" t="s">
        <v>658</v>
      </c>
      <c r="C1115" s="39" t="s">
        <v>657</v>
      </c>
      <c r="D1115" s="39" t="s">
        <v>598</v>
      </c>
      <c r="E1115" s="39" t="s">
        <v>574</v>
      </c>
      <c r="F1115" s="50">
        <v>77063</v>
      </c>
      <c r="G1115" s="39" t="s">
        <v>656</v>
      </c>
      <c r="H1115" s="41"/>
      <c r="I1115" s="41"/>
      <c r="J1115" s="41"/>
      <c r="K1115" s="40"/>
    </row>
    <row r="1116" spans="1:11">
      <c r="A1116" s="39" t="s">
        <v>655</v>
      </c>
      <c r="B1116" s="39" t="s">
        <v>654</v>
      </c>
      <c r="C1116" s="39" t="s">
        <v>653</v>
      </c>
      <c r="D1116" s="39" t="s">
        <v>652</v>
      </c>
      <c r="E1116" s="39" t="s">
        <v>574</v>
      </c>
      <c r="F1116" s="50">
        <v>77573</v>
      </c>
      <c r="G1116" s="39"/>
      <c r="H1116" s="41"/>
      <c r="I1116" s="41"/>
      <c r="J1116" s="41"/>
      <c r="K1116" s="40"/>
    </row>
    <row r="1117" spans="1:11">
      <c r="A1117" s="39" t="s">
        <v>651</v>
      </c>
      <c r="B1117" s="39" t="s">
        <v>650</v>
      </c>
      <c r="C1117" s="39" t="s">
        <v>649</v>
      </c>
      <c r="D1117" s="39" t="s">
        <v>648</v>
      </c>
      <c r="E1117" s="39" t="s">
        <v>574</v>
      </c>
      <c r="F1117" s="50">
        <v>75080</v>
      </c>
      <c r="G1117" s="39" t="s">
        <v>647</v>
      </c>
      <c r="H1117" s="41"/>
      <c r="I1117" s="41"/>
      <c r="J1117" s="41"/>
      <c r="K1117" s="40"/>
    </row>
    <row r="1118" spans="1:11">
      <c r="A1118" s="39" t="s">
        <v>646</v>
      </c>
      <c r="B1118" s="39" t="s">
        <v>645</v>
      </c>
      <c r="C1118" s="39" t="s">
        <v>644</v>
      </c>
      <c r="D1118" s="39" t="s">
        <v>580</v>
      </c>
      <c r="E1118" s="39" t="s">
        <v>574</v>
      </c>
      <c r="F1118" s="50">
        <v>78250</v>
      </c>
      <c r="G1118" s="39" t="s">
        <v>643</v>
      </c>
      <c r="H1118" s="41"/>
      <c r="I1118" s="41"/>
      <c r="J1118" s="41"/>
      <c r="K1118" s="40"/>
    </row>
    <row r="1119" spans="1:11">
      <c r="A1119" s="39" t="s">
        <v>642</v>
      </c>
      <c r="B1119" s="39" t="s">
        <v>641</v>
      </c>
      <c r="C1119" s="39" t="s">
        <v>640</v>
      </c>
      <c r="D1119" s="39" t="s">
        <v>639</v>
      </c>
      <c r="E1119" s="39" t="s">
        <v>574</v>
      </c>
      <c r="F1119" s="50">
        <v>76201</v>
      </c>
      <c r="G1119" s="39" t="s">
        <v>638</v>
      </c>
      <c r="H1119" s="41"/>
      <c r="I1119" s="41"/>
      <c r="J1119" s="41"/>
      <c r="K1119" s="40"/>
    </row>
    <row r="1120" spans="1:11">
      <c r="A1120" s="39" t="s">
        <v>264</v>
      </c>
      <c r="B1120" s="39" t="s">
        <v>637</v>
      </c>
      <c r="C1120" s="39" t="s">
        <v>636</v>
      </c>
      <c r="D1120" s="39" t="s">
        <v>635</v>
      </c>
      <c r="E1120" s="39" t="s">
        <v>574</v>
      </c>
      <c r="F1120" s="50">
        <v>77379</v>
      </c>
      <c r="G1120" s="39" t="s">
        <v>634</v>
      </c>
      <c r="H1120" s="41"/>
      <c r="I1120" s="41"/>
      <c r="J1120" s="41"/>
      <c r="K1120" s="40"/>
    </row>
    <row r="1121" spans="1:11">
      <c r="A1121" s="39" t="s">
        <v>299</v>
      </c>
      <c r="B1121" s="39" t="s">
        <v>633</v>
      </c>
      <c r="C1121" s="39" t="s">
        <v>632</v>
      </c>
      <c r="D1121" s="39" t="s">
        <v>619</v>
      </c>
      <c r="E1121" s="39" t="s">
        <v>574</v>
      </c>
      <c r="F1121" s="50">
        <v>78757</v>
      </c>
      <c r="G1121" s="39" t="s">
        <v>631</v>
      </c>
      <c r="H1121" s="41"/>
      <c r="I1121" s="41"/>
      <c r="J1121" s="41"/>
      <c r="K1121" s="40"/>
    </row>
    <row r="1122" spans="1:11">
      <c r="A1122" s="39" t="s">
        <v>630</v>
      </c>
      <c r="B1122" s="39" t="s">
        <v>629</v>
      </c>
      <c r="C1122" s="39" t="s">
        <v>628</v>
      </c>
      <c r="D1122" s="39" t="s">
        <v>627</v>
      </c>
      <c r="E1122" s="39" t="s">
        <v>574</v>
      </c>
      <c r="F1122" s="50">
        <v>79930</v>
      </c>
      <c r="G1122" s="39" t="s">
        <v>626</v>
      </c>
      <c r="H1122" s="41"/>
      <c r="I1122" s="41"/>
      <c r="J1122" s="41"/>
      <c r="K1122" s="40"/>
    </row>
    <row r="1123" spans="1:11">
      <c r="A1123" s="39" t="s">
        <v>625</v>
      </c>
      <c r="B1123" s="39" t="s">
        <v>624</v>
      </c>
      <c r="C1123" s="39" t="s">
        <v>623</v>
      </c>
      <c r="D1123" s="39" t="s">
        <v>575</v>
      </c>
      <c r="E1123" s="39" t="s">
        <v>574</v>
      </c>
      <c r="F1123" s="50">
        <v>78404</v>
      </c>
      <c r="G1123" s="39" t="s">
        <v>622</v>
      </c>
      <c r="H1123" s="41"/>
      <c r="I1123" s="41"/>
      <c r="J1123" s="41"/>
      <c r="K1123" s="40"/>
    </row>
    <row r="1124" spans="1:11">
      <c r="A1124" s="39" t="s">
        <v>140</v>
      </c>
      <c r="B1124" s="39" t="s">
        <v>621</v>
      </c>
      <c r="C1124" s="39" t="s">
        <v>620</v>
      </c>
      <c r="D1124" s="39" t="s">
        <v>619</v>
      </c>
      <c r="E1124" s="39" t="s">
        <v>574</v>
      </c>
      <c r="F1124" s="50">
        <v>78731</v>
      </c>
      <c r="G1124" s="39" t="s">
        <v>618</v>
      </c>
      <c r="H1124" s="41"/>
      <c r="I1124" s="41"/>
      <c r="J1124" s="41"/>
      <c r="K1124" s="40"/>
    </row>
    <row r="1125" spans="1:11">
      <c r="A1125" s="39" t="s">
        <v>617</v>
      </c>
      <c r="B1125" s="39" t="s">
        <v>616</v>
      </c>
      <c r="C1125" s="39" t="s">
        <v>615</v>
      </c>
      <c r="D1125" s="39" t="s">
        <v>598</v>
      </c>
      <c r="E1125" s="39" t="s">
        <v>574</v>
      </c>
      <c r="F1125" s="50">
        <v>77024</v>
      </c>
      <c r="G1125" s="39" t="s">
        <v>614</v>
      </c>
      <c r="H1125" s="41"/>
      <c r="I1125" s="41"/>
      <c r="J1125" s="41"/>
      <c r="K1125" s="40"/>
    </row>
    <row r="1126" spans="1:11">
      <c r="A1126" s="39" t="s">
        <v>613</v>
      </c>
      <c r="B1126" s="39" t="s">
        <v>612</v>
      </c>
      <c r="C1126" s="39" t="s">
        <v>611</v>
      </c>
      <c r="D1126" s="39" t="s">
        <v>603</v>
      </c>
      <c r="E1126" s="39" t="s">
        <v>574</v>
      </c>
      <c r="F1126" s="50">
        <v>78363</v>
      </c>
      <c r="G1126" s="39" t="s">
        <v>610</v>
      </c>
      <c r="H1126" s="41"/>
      <c r="I1126" s="41"/>
      <c r="J1126" s="41"/>
      <c r="K1126" s="40"/>
    </row>
    <row r="1127" spans="1:11">
      <c r="A1127" s="39" t="s">
        <v>239</v>
      </c>
      <c r="B1127" s="39" t="s">
        <v>609</v>
      </c>
      <c r="C1127" s="39" t="s">
        <v>608</v>
      </c>
      <c r="D1127" s="39" t="s">
        <v>607</v>
      </c>
      <c r="E1127" s="39" t="s">
        <v>574</v>
      </c>
      <c r="F1127" s="50">
        <v>78550</v>
      </c>
      <c r="G1127" s="39" t="s">
        <v>606</v>
      </c>
      <c r="H1127" s="41"/>
      <c r="I1127" s="41"/>
      <c r="J1127" s="41"/>
      <c r="K1127" s="40"/>
    </row>
    <row r="1128" spans="1:11">
      <c r="A1128" s="39" t="s">
        <v>69</v>
      </c>
      <c r="B1128" s="39" t="s">
        <v>605</v>
      </c>
      <c r="C1128" s="39" t="s">
        <v>604</v>
      </c>
      <c r="D1128" s="39" t="s">
        <v>603</v>
      </c>
      <c r="E1128" s="39" t="s">
        <v>574</v>
      </c>
      <c r="F1128" s="50">
        <v>78363</v>
      </c>
      <c r="G1128" s="39" t="s">
        <v>602</v>
      </c>
      <c r="H1128" s="41"/>
      <c r="I1128" s="41"/>
      <c r="J1128" s="41"/>
      <c r="K1128" s="40"/>
    </row>
    <row r="1129" spans="1:11">
      <c r="A1129" s="39" t="s">
        <v>601</v>
      </c>
      <c r="B1129" s="39" t="s">
        <v>600</v>
      </c>
      <c r="C1129" s="39" t="s">
        <v>599</v>
      </c>
      <c r="D1129" s="39" t="s">
        <v>598</v>
      </c>
      <c r="E1129" s="39" t="s">
        <v>574</v>
      </c>
      <c r="F1129" s="50">
        <v>77079</v>
      </c>
      <c r="G1129" s="39" t="s">
        <v>597</v>
      </c>
      <c r="H1129" s="41"/>
      <c r="I1129" s="41"/>
      <c r="J1129" s="41"/>
      <c r="K1129" s="40"/>
    </row>
    <row r="1130" spans="1:11">
      <c r="A1130" s="39" t="s">
        <v>596</v>
      </c>
      <c r="B1130" s="39" t="s">
        <v>595</v>
      </c>
      <c r="C1130" s="39" t="s">
        <v>594</v>
      </c>
      <c r="D1130" s="39" t="s">
        <v>580</v>
      </c>
      <c r="E1130" s="39" t="s">
        <v>574</v>
      </c>
      <c r="F1130" s="50">
        <v>78258</v>
      </c>
      <c r="G1130" s="39" t="s">
        <v>593</v>
      </c>
      <c r="H1130" s="41"/>
      <c r="I1130" s="41"/>
      <c r="J1130" s="41"/>
      <c r="K1130" s="40"/>
    </row>
    <row r="1131" spans="1:11">
      <c r="A1131" s="39" t="s">
        <v>592</v>
      </c>
      <c r="B1131" s="39" t="s">
        <v>591</v>
      </c>
      <c r="C1131" s="39" t="s">
        <v>590</v>
      </c>
      <c r="D1131" s="39" t="s">
        <v>589</v>
      </c>
      <c r="E1131" s="39" t="s">
        <v>574</v>
      </c>
      <c r="F1131" s="50">
        <v>77479</v>
      </c>
      <c r="G1131" s="39" t="s">
        <v>588</v>
      </c>
      <c r="H1131" s="41"/>
      <c r="I1131" s="41"/>
      <c r="J1131" s="41"/>
      <c r="K1131" s="40"/>
    </row>
    <row r="1132" spans="1:11">
      <c r="A1132" s="39" t="s">
        <v>587</v>
      </c>
      <c r="B1132" s="39" t="s">
        <v>586</v>
      </c>
      <c r="C1132" s="39" t="s">
        <v>585</v>
      </c>
      <c r="D1132" s="39" t="s">
        <v>580</v>
      </c>
      <c r="E1132" s="39" t="s">
        <v>574</v>
      </c>
      <c r="F1132" s="50">
        <v>78247</v>
      </c>
      <c r="G1132" s="39" t="s">
        <v>584</v>
      </c>
      <c r="H1132" s="41"/>
      <c r="I1132" s="41"/>
      <c r="J1132" s="41"/>
      <c r="K1132" s="40"/>
    </row>
    <row r="1133" spans="1:11">
      <c r="A1133" s="39" t="s">
        <v>583</v>
      </c>
      <c r="B1133" s="39" t="s">
        <v>582</v>
      </c>
      <c r="C1133" s="39" t="s">
        <v>581</v>
      </c>
      <c r="D1133" s="39" t="s">
        <v>580</v>
      </c>
      <c r="E1133" s="39" t="s">
        <v>574</v>
      </c>
      <c r="F1133" s="50">
        <v>78209</v>
      </c>
      <c r="G1133" s="39" t="s">
        <v>579</v>
      </c>
      <c r="H1133" s="41"/>
      <c r="I1133" s="41"/>
      <c r="J1133" s="41"/>
      <c r="K1133" s="40"/>
    </row>
    <row r="1134" spans="1:11">
      <c r="A1134" s="39" t="s">
        <v>578</v>
      </c>
      <c r="B1134" s="39" t="s">
        <v>577</v>
      </c>
      <c r="C1134" s="39" t="s">
        <v>576</v>
      </c>
      <c r="D1134" s="39" t="s">
        <v>575</v>
      </c>
      <c r="E1134" s="39" t="s">
        <v>574</v>
      </c>
      <c r="F1134" s="50">
        <v>78463</v>
      </c>
      <c r="G1134" s="39"/>
      <c r="H1134" s="41"/>
      <c r="I1134" s="41"/>
      <c r="J1134" s="41"/>
      <c r="K1134" s="40"/>
    </row>
    <row r="1135" spans="1:11">
      <c r="A1135" s="39" t="s">
        <v>155</v>
      </c>
      <c r="B1135" s="39" t="s">
        <v>573</v>
      </c>
      <c r="C1135" s="39" t="s">
        <v>572</v>
      </c>
      <c r="D1135" s="39" t="s">
        <v>564</v>
      </c>
      <c r="E1135" s="39" t="s">
        <v>559</v>
      </c>
      <c r="F1135" s="50">
        <v>84105</v>
      </c>
      <c r="G1135" s="39" t="s">
        <v>571</v>
      </c>
      <c r="H1135" s="41">
        <v>1100</v>
      </c>
      <c r="I1135" s="41"/>
      <c r="J1135" s="41"/>
      <c r="K1135" s="40">
        <f ca="1">TODAY()-45</f>
        <v>43949</v>
      </c>
    </row>
    <row r="1136" spans="1:11">
      <c r="A1136" s="39" t="s">
        <v>570</v>
      </c>
      <c r="B1136" s="39" t="s">
        <v>569</v>
      </c>
      <c r="C1136" s="39" t="s">
        <v>568</v>
      </c>
      <c r="D1136" s="39" t="s">
        <v>564</v>
      </c>
      <c r="E1136" s="39" t="s">
        <v>559</v>
      </c>
      <c r="F1136" s="50">
        <v>84108</v>
      </c>
      <c r="G1136" s="39" t="s">
        <v>567</v>
      </c>
      <c r="H1136" s="41">
        <v>1100</v>
      </c>
      <c r="I1136" s="41"/>
      <c r="J1136" s="41"/>
      <c r="K1136" s="40">
        <f ca="1">TODAY()-3</f>
        <v>43991</v>
      </c>
    </row>
    <row r="1137" spans="1:11">
      <c r="A1137" s="39" t="s">
        <v>519</v>
      </c>
      <c r="B1137" s="39" t="s">
        <v>566</v>
      </c>
      <c r="C1137" s="39" t="s">
        <v>565</v>
      </c>
      <c r="D1137" s="39" t="s">
        <v>564</v>
      </c>
      <c r="E1137" s="39" t="s">
        <v>559</v>
      </c>
      <c r="F1137" s="50">
        <v>84105</v>
      </c>
      <c r="G1137" s="39" t="s">
        <v>563</v>
      </c>
      <c r="H1137" s="41"/>
      <c r="I1137" s="41"/>
      <c r="J1137" s="41"/>
      <c r="K1137" s="40"/>
    </row>
    <row r="1138" spans="1:11">
      <c r="A1138" s="39" t="s">
        <v>53</v>
      </c>
      <c r="B1138" s="39" t="s">
        <v>562</v>
      </c>
      <c r="C1138" s="39" t="s">
        <v>561</v>
      </c>
      <c r="D1138" s="39" t="s">
        <v>560</v>
      </c>
      <c r="E1138" s="39" t="s">
        <v>559</v>
      </c>
      <c r="F1138" s="50">
        <v>84098</v>
      </c>
      <c r="G1138" s="39" t="s">
        <v>558</v>
      </c>
      <c r="H1138" s="41"/>
      <c r="I1138" s="41"/>
      <c r="J1138" s="41"/>
      <c r="K1138" s="40"/>
    </row>
    <row r="1139" spans="1:11">
      <c r="A1139" s="39" t="s">
        <v>314</v>
      </c>
      <c r="B1139" s="39" t="s">
        <v>553</v>
      </c>
      <c r="C1139" s="39" t="s">
        <v>557</v>
      </c>
      <c r="D1139" s="39" t="s">
        <v>556</v>
      </c>
      <c r="E1139" s="39" t="s">
        <v>409</v>
      </c>
      <c r="F1139" s="50">
        <v>23454</v>
      </c>
      <c r="G1139" s="39" t="s">
        <v>555</v>
      </c>
      <c r="H1139" s="41">
        <v>1100</v>
      </c>
      <c r="I1139" s="41"/>
      <c r="J1139" s="41"/>
      <c r="K1139" s="40">
        <f ca="1">TODAY()-34</f>
        <v>43960</v>
      </c>
    </row>
    <row r="1140" spans="1:11">
      <c r="A1140" s="39" t="s">
        <v>554</v>
      </c>
      <c r="B1140" s="39" t="s">
        <v>553</v>
      </c>
      <c r="C1140" s="39" t="s">
        <v>552</v>
      </c>
      <c r="D1140" s="39" t="s">
        <v>551</v>
      </c>
      <c r="E1140" s="39" t="s">
        <v>409</v>
      </c>
      <c r="F1140" s="50">
        <v>22046</v>
      </c>
      <c r="G1140" s="39" t="s">
        <v>550</v>
      </c>
      <c r="H1140" s="41">
        <v>1100</v>
      </c>
      <c r="I1140" s="41"/>
      <c r="J1140" s="41"/>
      <c r="K1140" s="40">
        <f ca="1">TODAY()-19</f>
        <v>43975</v>
      </c>
    </row>
    <row r="1141" spans="1:11">
      <c r="A1141" s="39" t="s">
        <v>48</v>
      </c>
      <c r="B1141" s="39" t="s">
        <v>549</v>
      </c>
      <c r="C1141" s="39" t="s">
        <v>548</v>
      </c>
      <c r="D1141" s="39" t="s">
        <v>547</v>
      </c>
      <c r="E1141" s="39" t="s">
        <v>409</v>
      </c>
      <c r="F1141" s="50">
        <v>22192</v>
      </c>
      <c r="G1141" s="39" t="s">
        <v>546</v>
      </c>
      <c r="H1141" s="41"/>
      <c r="I1141" s="41"/>
      <c r="J1141" s="41"/>
      <c r="K1141" s="40"/>
    </row>
    <row r="1142" spans="1:11">
      <c r="A1142" s="39" t="s">
        <v>545</v>
      </c>
      <c r="B1142" s="39" t="s">
        <v>544</v>
      </c>
      <c r="C1142" s="39" t="s">
        <v>543</v>
      </c>
      <c r="D1142" s="39" t="s">
        <v>491</v>
      </c>
      <c r="E1142" s="39" t="s">
        <v>409</v>
      </c>
      <c r="F1142" s="50">
        <v>23321</v>
      </c>
      <c r="G1142" s="39" t="s">
        <v>542</v>
      </c>
      <c r="H1142" s="41"/>
      <c r="I1142" s="41"/>
      <c r="J1142" s="41"/>
      <c r="K1142" s="40"/>
    </row>
    <row r="1143" spans="1:11">
      <c r="A1143" s="39" t="s">
        <v>541</v>
      </c>
      <c r="B1143" s="39" t="s">
        <v>540</v>
      </c>
      <c r="C1143" s="39" t="s">
        <v>539</v>
      </c>
      <c r="D1143" s="39" t="s">
        <v>538</v>
      </c>
      <c r="E1143" s="39" t="s">
        <v>409</v>
      </c>
      <c r="F1143" s="50">
        <v>24018</v>
      </c>
      <c r="G1143" s="39" t="s">
        <v>537</v>
      </c>
      <c r="H1143" s="41"/>
      <c r="I1143" s="41"/>
      <c r="J1143" s="41"/>
      <c r="K1143" s="40"/>
    </row>
    <row r="1144" spans="1:11">
      <c r="A1144" s="39" t="s">
        <v>536</v>
      </c>
      <c r="B1144" s="39" t="s">
        <v>535</v>
      </c>
      <c r="C1144" s="39" t="s">
        <v>534</v>
      </c>
      <c r="D1144" s="39" t="s">
        <v>533</v>
      </c>
      <c r="E1144" s="39" t="s">
        <v>409</v>
      </c>
      <c r="F1144" s="50">
        <v>22812</v>
      </c>
      <c r="G1144" s="39" t="s">
        <v>532</v>
      </c>
      <c r="H1144" s="41"/>
      <c r="I1144" s="41"/>
      <c r="J1144" s="41"/>
      <c r="K1144" s="40"/>
    </row>
    <row r="1145" spans="1:11">
      <c r="A1145" s="39" t="s">
        <v>531</v>
      </c>
      <c r="B1145" s="39" t="s">
        <v>530</v>
      </c>
      <c r="C1145" s="39" t="s">
        <v>529</v>
      </c>
      <c r="D1145" s="39" t="s">
        <v>457</v>
      </c>
      <c r="E1145" s="39" t="s">
        <v>409</v>
      </c>
      <c r="F1145" s="50">
        <v>22301</v>
      </c>
      <c r="G1145" s="39" t="s">
        <v>528</v>
      </c>
      <c r="H1145" s="41"/>
      <c r="I1145" s="41"/>
      <c r="J1145" s="41"/>
      <c r="K1145" s="40"/>
    </row>
    <row r="1146" spans="1:11">
      <c r="A1146" s="39" t="s">
        <v>527</v>
      </c>
      <c r="B1146" s="39" t="s">
        <v>526</v>
      </c>
      <c r="C1146" s="39" t="s">
        <v>525</v>
      </c>
      <c r="D1146" s="39" t="s">
        <v>447</v>
      </c>
      <c r="E1146" s="39" t="s">
        <v>409</v>
      </c>
      <c r="F1146" s="50">
        <v>22101</v>
      </c>
      <c r="G1146" s="39" t="s">
        <v>524</v>
      </c>
      <c r="H1146" s="41"/>
      <c r="I1146" s="41"/>
      <c r="J1146" s="41"/>
      <c r="K1146" s="40"/>
    </row>
    <row r="1147" spans="1:11">
      <c r="A1147" s="39" t="s">
        <v>523</v>
      </c>
      <c r="B1147" s="39" t="s">
        <v>522</v>
      </c>
      <c r="C1147" s="39" t="s">
        <v>521</v>
      </c>
      <c r="D1147" s="39" t="s">
        <v>457</v>
      </c>
      <c r="E1147" s="39" t="s">
        <v>409</v>
      </c>
      <c r="F1147" s="50">
        <v>22305</v>
      </c>
      <c r="G1147" s="39" t="s">
        <v>520</v>
      </c>
      <c r="H1147" s="41"/>
      <c r="I1147" s="41"/>
      <c r="J1147" s="41"/>
      <c r="K1147" s="40"/>
    </row>
    <row r="1148" spans="1:11">
      <c r="A1148" s="39" t="s">
        <v>519</v>
      </c>
      <c r="B1148" s="39" t="s">
        <v>518</v>
      </c>
      <c r="C1148" s="39" t="s">
        <v>517</v>
      </c>
      <c r="D1148" s="39" t="s">
        <v>419</v>
      </c>
      <c r="E1148" s="39" t="s">
        <v>409</v>
      </c>
      <c r="F1148" s="50">
        <v>22030</v>
      </c>
      <c r="G1148" s="39" t="s">
        <v>516</v>
      </c>
      <c r="H1148" s="41"/>
      <c r="I1148" s="41"/>
      <c r="J1148" s="41"/>
      <c r="K1148" s="40"/>
    </row>
    <row r="1149" spans="1:11">
      <c r="A1149" s="39" t="s">
        <v>515</v>
      </c>
      <c r="B1149" s="39" t="s">
        <v>514</v>
      </c>
      <c r="C1149" s="39" t="s">
        <v>513</v>
      </c>
      <c r="D1149" s="39" t="s">
        <v>478</v>
      </c>
      <c r="E1149" s="39" t="s">
        <v>409</v>
      </c>
      <c r="F1149" s="50">
        <v>22015</v>
      </c>
      <c r="G1149" s="39" t="s">
        <v>512</v>
      </c>
      <c r="H1149" s="41"/>
      <c r="I1149" s="41"/>
      <c r="J1149" s="41"/>
      <c r="K1149" s="40"/>
    </row>
    <row r="1150" spans="1:11">
      <c r="A1150" s="39" t="s">
        <v>160</v>
      </c>
      <c r="B1150" s="39" t="s">
        <v>511</v>
      </c>
      <c r="C1150" s="39" t="s">
        <v>510</v>
      </c>
      <c r="D1150" s="39" t="s">
        <v>410</v>
      </c>
      <c r="E1150" s="39" t="s">
        <v>409</v>
      </c>
      <c r="F1150" s="50">
        <v>20171</v>
      </c>
      <c r="G1150" s="39" t="s">
        <v>509</v>
      </c>
      <c r="H1150" s="41"/>
      <c r="I1150" s="41"/>
      <c r="J1150" s="41"/>
      <c r="K1150" s="40"/>
    </row>
    <row r="1151" spans="1:11">
      <c r="A1151" s="39" t="s">
        <v>508</v>
      </c>
      <c r="B1151" s="39" t="s">
        <v>507</v>
      </c>
      <c r="C1151" s="39" t="s">
        <v>506</v>
      </c>
      <c r="D1151" s="39" t="s">
        <v>505</v>
      </c>
      <c r="E1151" s="39" t="s">
        <v>409</v>
      </c>
      <c r="F1151" s="50">
        <v>22508</v>
      </c>
      <c r="G1151" s="39" t="s">
        <v>504</v>
      </c>
      <c r="H1151" s="41"/>
      <c r="I1151" s="41"/>
      <c r="J1151" s="41"/>
      <c r="K1151" s="40"/>
    </row>
    <row r="1152" spans="1:11">
      <c r="A1152" s="39" t="s">
        <v>503</v>
      </c>
      <c r="B1152" s="39" t="s">
        <v>502</v>
      </c>
      <c r="C1152" s="39" t="s">
        <v>501</v>
      </c>
      <c r="D1152" s="39" t="s">
        <v>500</v>
      </c>
      <c r="E1152" s="39" t="s">
        <v>409</v>
      </c>
      <c r="F1152" s="50">
        <v>22602</v>
      </c>
      <c r="G1152" s="39" t="s">
        <v>499</v>
      </c>
      <c r="H1152" s="41"/>
      <c r="I1152" s="41"/>
      <c r="J1152" s="41"/>
      <c r="K1152" s="40"/>
    </row>
    <row r="1153" spans="1:11">
      <c r="A1153" s="39" t="s">
        <v>299</v>
      </c>
      <c r="B1153" s="39" t="s">
        <v>498</v>
      </c>
      <c r="C1153" s="39" t="s">
        <v>497</v>
      </c>
      <c r="D1153" s="39" t="s">
        <v>496</v>
      </c>
      <c r="E1153" s="39" t="s">
        <v>409</v>
      </c>
      <c r="F1153" s="50">
        <v>23831</v>
      </c>
      <c r="G1153" s="39" t="s">
        <v>495</v>
      </c>
      <c r="H1153" s="41"/>
      <c r="I1153" s="41"/>
      <c r="J1153" s="41"/>
      <c r="K1153" s="40"/>
    </row>
    <row r="1154" spans="1:11">
      <c r="A1154" s="39" t="s">
        <v>494</v>
      </c>
      <c r="B1154" s="39" t="s">
        <v>493</v>
      </c>
      <c r="C1154" s="39" t="s">
        <v>492</v>
      </c>
      <c r="D1154" s="39" t="s">
        <v>491</v>
      </c>
      <c r="E1154" s="39" t="s">
        <v>409</v>
      </c>
      <c r="F1154" s="50">
        <v>23325</v>
      </c>
      <c r="G1154" s="39" t="s">
        <v>490</v>
      </c>
      <c r="H1154" s="41"/>
      <c r="I1154" s="41"/>
      <c r="J1154" s="41"/>
      <c r="K1154" s="40"/>
    </row>
    <row r="1155" spans="1:11">
      <c r="A1155" s="39" t="s">
        <v>489</v>
      </c>
      <c r="B1155" s="39" t="s">
        <v>488</v>
      </c>
      <c r="C1155" s="39" t="s">
        <v>487</v>
      </c>
      <c r="D1155" s="39" t="s">
        <v>486</v>
      </c>
      <c r="E1155" s="39" t="s">
        <v>409</v>
      </c>
      <c r="F1155" s="50">
        <v>22124</v>
      </c>
      <c r="G1155" s="39" t="s">
        <v>485</v>
      </c>
      <c r="H1155" s="41"/>
      <c r="I1155" s="41"/>
      <c r="J1155" s="41"/>
      <c r="K1155" s="40"/>
    </row>
    <row r="1156" spans="1:11">
      <c r="A1156" s="39" t="s">
        <v>484</v>
      </c>
      <c r="B1156" s="39" t="s">
        <v>483</v>
      </c>
      <c r="C1156" s="39" t="s">
        <v>482</v>
      </c>
      <c r="D1156" s="39" t="s">
        <v>432</v>
      </c>
      <c r="E1156" s="39" t="s">
        <v>409</v>
      </c>
      <c r="F1156" s="50">
        <v>22206</v>
      </c>
      <c r="G1156" s="39" t="s">
        <v>481</v>
      </c>
      <c r="H1156" s="41"/>
      <c r="I1156" s="41"/>
      <c r="J1156" s="41"/>
      <c r="K1156" s="40"/>
    </row>
    <row r="1157" spans="1:11">
      <c r="A1157" s="39" t="s">
        <v>254</v>
      </c>
      <c r="B1157" s="39" t="s">
        <v>480</v>
      </c>
      <c r="C1157" s="39" t="s">
        <v>479</v>
      </c>
      <c r="D1157" s="39" t="s">
        <v>478</v>
      </c>
      <c r="E1157" s="39" t="s">
        <v>409</v>
      </c>
      <c r="F1157" s="50">
        <v>22015</v>
      </c>
      <c r="G1157" s="39" t="s">
        <v>477</v>
      </c>
      <c r="H1157" s="41"/>
      <c r="I1157" s="41"/>
      <c r="J1157" s="41"/>
      <c r="K1157" s="40"/>
    </row>
    <row r="1158" spans="1:11">
      <c r="A1158" s="39" t="s">
        <v>476</v>
      </c>
      <c r="B1158" s="39" t="s">
        <v>475</v>
      </c>
      <c r="C1158" s="39" t="s">
        <v>474</v>
      </c>
      <c r="D1158" s="39" t="s">
        <v>473</v>
      </c>
      <c r="E1158" s="39" t="s">
        <v>409</v>
      </c>
      <c r="F1158" s="50">
        <v>22003</v>
      </c>
      <c r="G1158" s="39" t="s">
        <v>472</v>
      </c>
      <c r="H1158" s="41"/>
      <c r="I1158" s="41"/>
      <c r="J1158" s="41"/>
      <c r="K1158" s="40"/>
    </row>
    <row r="1159" spans="1:11">
      <c r="A1159" s="39" t="s">
        <v>471</v>
      </c>
      <c r="B1159" s="39" t="s">
        <v>470</v>
      </c>
      <c r="C1159" s="39" t="s">
        <v>469</v>
      </c>
      <c r="D1159" s="39" t="s">
        <v>468</v>
      </c>
      <c r="E1159" s="39" t="s">
        <v>409</v>
      </c>
      <c r="F1159" s="50">
        <v>22903</v>
      </c>
      <c r="G1159" s="39" t="s">
        <v>467</v>
      </c>
      <c r="H1159" s="41"/>
      <c r="I1159" s="41"/>
      <c r="J1159" s="41"/>
      <c r="K1159" s="40"/>
    </row>
    <row r="1160" spans="1:11">
      <c r="A1160" s="39" t="s">
        <v>466</v>
      </c>
      <c r="B1160" s="39" t="s">
        <v>465</v>
      </c>
      <c r="C1160" s="39" t="s">
        <v>464</v>
      </c>
      <c r="D1160" s="39" t="s">
        <v>419</v>
      </c>
      <c r="E1160" s="39" t="s">
        <v>409</v>
      </c>
      <c r="F1160" s="50">
        <v>22032</v>
      </c>
      <c r="G1160" s="39"/>
      <c r="H1160" s="41"/>
      <c r="I1160" s="41"/>
      <c r="J1160" s="41"/>
      <c r="K1160" s="40"/>
    </row>
    <row r="1161" spans="1:11">
      <c r="A1161" s="39" t="s">
        <v>53</v>
      </c>
      <c r="B1161" s="39" t="s">
        <v>463</v>
      </c>
      <c r="C1161" s="39" t="s">
        <v>462</v>
      </c>
      <c r="D1161" s="39" t="s">
        <v>461</v>
      </c>
      <c r="E1161" s="39" t="s">
        <v>409</v>
      </c>
      <c r="F1161" s="50">
        <v>24402</v>
      </c>
      <c r="G1161" s="39"/>
      <c r="H1161" s="41"/>
      <c r="I1161" s="41"/>
      <c r="J1161" s="41"/>
      <c r="K1161" s="40"/>
    </row>
    <row r="1162" spans="1:11">
      <c r="A1162" s="39" t="s">
        <v>460</v>
      </c>
      <c r="B1162" s="39" t="s">
        <v>459</v>
      </c>
      <c r="C1162" s="39" t="s">
        <v>458</v>
      </c>
      <c r="D1162" s="39" t="s">
        <v>457</v>
      </c>
      <c r="E1162" s="39" t="s">
        <v>409</v>
      </c>
      <c r="F1162" s="50">
        <v>22302</v>
      </c>
      <c r="G1162" s="39" t="s">
        <v>456</v>
      </c>
      <c r="H1162" s="41"/>
      <c r="I1162" s="41"/>
      <c r="J1162" s="41"/>
      <c r="K1162" s="40"/>
    </row>
    <row r="1163" spans="1:11">
      <c r="A1163" s="39" t="s">
        <v>455</v>
      </c>
      <c r="B1163" s="39" t="s">
        <v>454</v>
      </c>
      <c r="C1163" s="39" t="s">
        <v>453</v>
      </c>
      <c r="D1163" s="39" t="s">
        <v>452</v>
      </c>
      <c r="E1163" s="39" t="s">
        <v>409</v>
      </c>
      <c r="F1163" s="50">
        <v>20191</v>
      </c>
      <c r="G1163" s="39" t="s">
        <v>451</v>
      </c>
      <c r="H1163" s="41"/>
      <c r="I1163" s="41"/>
      <c r="J1163" s="41"/>
      <c r="K1163" s="40"/>
    </row>
    <row r="1164" spans="1:11">
      <c r="A1164" s="39" t="s">
        <v>450</v>
      </c>
      <c r="B1164" s="39" t="s">
        <v>449</v>
      </c>
      <c r="C1164" s="39" t="s">
        <v>448</v>
      </c>
      <c r="D1164" s="39" t="s">
        <v>447</v>
      </c>
      <c r="E1164" s="39" t="s">
        <v>409</v>
      </c>
      <c r="F1164" s="50">
        <v>22102</v>
      </c>
      <c r="G1164" s="39" t="s">
        <v>446</v>
      </c>
      <c r="H1164" s="41"/>
      <c r="I1164" s="41"/>
      <c r="J1164" s="41"/>
      <c r="K1164" s="40"/>
    </row>
    <row r="1165" spans="1:11">
      <c r="A1165" s="39" t="s">
        <v>445</v>
      </c>
      <c r="B1165" s="39" t="s">
        <v>444</v>
      </c>
      <c r="C1165" s="39" t="s">
        <v>443</v>
      </c>
      <c r="D1165" s="39" t="s">
        <v>442</v>
      </c>
      <c r="E1165" s="39" t="s">
        <v>409</v>
      </c>
      <c r="F1165" s="50">
        <v>23943</v>
      </c>
      <c r="G1165" s="39" t="s">
        <v>441</v>
      </c>
      <c r="H1165" s="41"/>
      <c r="I1165" s="41"/>
      <c r="J1165" s="41"/>
      <c r="K1165" s="40"/>
    </row>
    <row r="1166" spans="1:11">
      <c r="A1166" s="39" t="s">
        <v>440</v>
      </c>
      <c r="B1166" s="39" t="s">
        <v>439</v>
      </c>
      <c r="C1166" s="39" t="s">
        <v>438</v>
      </c>
      <c r="D1166" s="39" t="s">
        <v>437</v>
      </c>
      <c r="E1166" s="39" t="s">
        <v>409</v>
      </c>
      <c r="F1166" s="50">
        <v>22554</v>
      </c>
      <c r="G1166" s="39" t="s">
        <v>436</v>
      </c>
      <c r="H1166" s="41"/>
      <c r="I1166" s="41"/>
      <c r="J1166" s="41"/>
      <c r="K1166" s="40"/>
    </row>
    <row r="1167" spans="1:11">
      <c r="A1167" s="39" t="s">
        <v>435</v>
      </c>
      <c r="B1167" s="39" t="s">
        <v>434</v>
      </c>
      <c r="C1167" s="39" t="s">
        <v>433</v>
      </c>
      <c r="D1167" s="39" t="s">
        <v>432</v>
      </c>
      <c r="E1167" s="39" t="s">
        <v>409</v>
      </c>
      <c r="F1167" s="50">
        <v>22207</v>
      </c>
      <c r="G1167" s="39" t="s">
        <v>431</v>
      </c>
      <c r="H1167" s="41"/>
      <c r="I1167" s="41"/>
      <c r="J1167" s="41"/>
      <c r="K1167" s="40"/>
    </row>
    <row r="1168" spans="1:11">
      <c r="A1168" s="39" t="s">
        <v>430</v>
      </c>
      <c r="B1168" s="39" t="s">
        <v>429</v>
      </c>
      <c r="C1168" s="39" t="s">
        <v>428</v>
      </c>
      <c r="D1168" s="39" t="s">
        <v>427</v>
      </c>
      <c r="E1168" s="39" t="s">
        <v>409</v>
      </c>
      <c r="F1168" s="50">
        <v>24426</v>
      </c>
      <c r="G1168" s="39"/>
      <c r="H1168" s="41"/>
      <c r="I1168" s="41"/>
      <c r="J1168" s="41"/>
      <c r="K1168" s="40"/>
    </row>
    <row r="1169" spans="1:11">
      <c r="A1169" s="39" t="s">
        <v>426</v>
      </c>
      <c r="B1169" s="39" t="s">
        <v>425</v>
      </c>
      <c r="C1169" s="39" t="s">
        <v>424</v>
      </c>
      <c r="D1169" s="39" t="s">
        <v>419</v>
      </c>
      <c r="E1169" s="39" t="s">
        <v>409</v>
      </c>
      <c r="F1169" s="50">
        <v>22032</v>
      </c>
      <c r="G1169" s="39" t="s">
        <v>423</v>
      </c>
      <c r="H1169" s="41"/>
      <c r="I1169" s="41"/>
      <c r="J1169" s="41"/>
      <c r="K1169" s="40"/>
    </row>
    <row r="1170" spans="1:11">
      <c r="A1170" s="39" t="s">
        <v>422</v>
      </c>
      <c r="B1170" s="39" t="s">
        <v>421</v>
      </c>
      <c r="C1170" s="39" t="s">
        <v>420</v>
      </c>
      <c r="D1170" s="39" t="s">
        <v>419</v>
      </c>
      <c r="E1170" s="39" t="s">
        <v>409</v>
      </c>
      <c r="F1170" s="50">
        <v>22033</v>
      </c>
      <c r="G1170" s="39"/>
      <c r="H1170" s="41"/>
      <c r="I1170" s="41"/>
      <c r="J1170" s="41"/>
      <c r="K1170" s="40"/>
    </row>
    <row r="1171" spans="1:11">
      <c r="A1171" s="39" t="s">
        <v>418</v>
      </c>
      <c r="B1171" s="39" t="s">
        <v>417</v>
      </c>
      <c r="C1171" s="39" t="s">
        <v>416</v>
      </c>
      <c r="D1171" s="39" t="s">
        <v>415</v>
      </c>
      <c r="E1171" s="39" t="s">
        <v>409</v>
      </c>
      <c r="F1171" s="50">
        <v>22663</v>
      </c>
      <c r="G1171" s="39" t="s">
        <v>414</v>
      </c>
      <c r="H1171" s="41"/>
      <c r="I1171" s="41"/>
      <c r="J1171" s="41"/>
      <c r="K1171" s="40"/>
    </row>
    <row r="1172" spans="1:11">
      <c r="A1172" s="39" t="s">
        <v>413</v>
      </c>
      <c r="B1172" s="39" t="s">
        <v>412</v>
      </c>
      <c r="C1172" s="39" t="s">
        <v>411</v>
      </c>
      <c r="D1172" s="39" t="s">
        <v>410</v>
      </c>
      <c r="E1172" s="39" t="s">
        <v>409</v>
      </c>
      <c r="F1172" s="50">
        <v>20171</v>
      </c>
      <c r="G1172" s="39" t="s">
        <v>408</v>
      </c>
      <c r="H1172" s="41"/>
      <c r="I1172" s="41"/>
      <c r="J1172" s="41"/>
      <c r="K1172" s="40"/>
    </row>
    <row r="1173" spans="1:11">
      <c r="A1173" s="39" t="s">
        <v>182</v>
      </c>
      <c r="B1173" s="39" t="s">
        <v>407</v>
      </c>
      <c r="C1173" s="39" t="s">
        <v>406</v>
      </c>
      <c r="D1173" s="39" t="s">
        <v>405</v>
      </c>
      <c r="E1173" s="39" t="s">
        <v>250</v>
      </c>
      <c r="F1173" s="50">
        <v>5660</v>
      </c>
      <c r="G1173" s="39" t="s">
        <v>404</v>
      </c>
      <c r="H1173" s="41">
        <v>1100</v>
      </c>
      <c r="I1173" s="41"/>
      <c r="J1173" s="41"/>
      <c r="K1173" s="40">
        <f ca="1">TODAY()-47</f>
        <v>43947</v>
      </c>
    </row>
    <row r="1174" spans="1:11">
      <c r="A1174" s="39" t="s">
        <v>403</v>
      </c>
      <c r="B1174" s="39" t="s">
        <v>402</v>
      </c>
      <c r="C1174" s="39" t="s">
        <v>401</v>
      </c>
      <c r="D1174" s="39" t="s">
        <v>286</v>
      </c>
      <c r="E1174" s="39" t="s">
        <v>250</v>
      </c>
      <c r="F1174" s="50">
        <v>5403</v>
      </c>
      <c r="G1174" s="39" t="s">
        <v>400</v>
      </c>
      <c r="H1174" s="41">
        <v>1100</v>
      </c>
      <c r="I1174" s="41"/>
      <c r="J1174" s="41"/>
      <c r="K1174" s="40">
        <f ca="1">TODAY()-36</f>
        <v>43958</v>
      </c>
    </row>
    <row r="1175" spans="1:11">
      <c r="A1175" s="39" t="s">
        <v>239</v>
      </c>
      <c r="B1175" s="39" t="s">
        <v>399</v>
      </c>
      <c r="C1175" s="39" t="s">
        <v>398</v>
      </c>
      <c r="D1175" s="39" t="s">
        <v>397</v>
      </c>
      <c r="E1175" s="39" t="s">
        <v>250</v>
      </c>
      <c r="F1175" s="50">
        <v>5732</v>
      </c>
      <c r="G1175" s="39" t="s">
        <v>396</v>
      </c>
      <c r="H1175" s="41">
        <v>1100</v>
      </c>
      <c r="I1175" s="41"/>
      <c r="J1175" s="41"/>
      <c r="K1175" s="40">
        <f ca="1">TODAY()-30</f>
        <v>43964</v>
      </c>
    </row>
    <row r="1176" spans="1:11">
      <c r="A1176" s="39" t="s">
        <v>395</v>
      </c>
      <c r="B1176" s="39" t="s">
        <v>394</v>
      </c>
      <c r="C1176" s="39" t="s">
        <v>393</v>
      </c>
      <c r="D1176" s="39" t="s">
        <v>347</v>
      </c>
      <c r="E1176" s="39" t="s">
        <v>250</v>
      </c>
      <c r="F1176" s="50">
        <v>5753</v>
      </c>
      <c r="G1176" s="39" t="s">
        <v>392</v>
      </c>
      <c r="H1176" s="41">
        <v>1100</v>
      </c>
      <c r="I1176" s="41"/>
      <c r="J1176" s="41"/>
      <c r="K1176" s="40">
        <f ca="1">TODAY()-11</f>
        <v>43983</v>
      </c>
    </row>
    <row r="1177" spans="1:11">
      <c r="A1177" s="39" t="s">
        <v>341</v>
      </c>
      <c r="B1177" s="39" t="s">
        <v>391</v>
      </c>
      <c r="C1177" s="39" t="s">
        <v>390</v>
      </c>
      <c r="D1177" s="39" t="s">
        <v>286</v>
      </c>
      <c r="E1177" s="39" t="s">
        <v>250</v>
      </c>
      <c r="F1177" s="50">
        <v>5403</v>
      </c>
      <c r="G1177" s="39" t="s">
        <v>389</v>
      </c>
      <c r="H1177" s="41"/>
      <c r="I1177" s="41"/>
      <c r="J1177" s="41"/>
      <c r="K1177" s="40"/>
    </row>
    <row r="1178" spans="1:11">
      <c r="A1178" s="39" t="s">
        <v>388</v>
      </c>
      <c r="B1178" s="39" t="s">
        <v>387</v>
      </c>
      <c r="C1178" s="39" t="s">
        <v>386</v>
      </c>
      <c r="D1178" s="39" t="s">
        <v>385</v>
      </c>
      <c r="E1178" s="39" t="s">
        <v>250</v>
      </c>
      <c r="F1178" s="50">
        <v>5819</v>
      </c>
      <c r="G1178" s="39" t="s">
        <v>384</v>
      </c>
      <c r="H1178" s="41"/>
      <c r="I1178" s="41"/>
      <c r="J1178" s="41"/>
      <c r="K1178" s="40"/>
    </row>
    <row r="1179" spans="1:11">
      <c r="A1179" s="39" t="s">
        <v>239</v>
      </c>
      <c r="B1179" s="39" t="s">
        <v>383</v>
      </c>
      <c r="C1179" s="39" t="s">
        <v>382</v>
      </c>
      <c r="D1179" s="39" t="s">
        <v>381</v>
      </c>
      <c r="E1179" s="39" t="s">
        <v>250</v>
      </c>
      <c r="F1179" s="50">
        <v>5446</v>
      </c>
      <c r="G1179" s="39" t="s">
        <v>380</v>
      </c>
      <c r="H1179" s="41"/>
      <c r="I1179" s="41"/>
      <c r="J1179" s="41"/>
      <c r="K1179" s="40"/>
    </row>
    <row r="1180" spans="1:11">
      <c r="A1180" s="39" t="s">
        <v>160</v>
      </c>
      <c r="B1180" s="39" t="s">
        <v>379</v>
      </c>
      <c r="C1180" s="39" t="s">
        <v>378</v>
      </c>
      <c r="D1180" s="39" t="s">
        <v>356</v>
      </c>
      <c r="E1180" s="39" t="s">
        <v>250</v>
      </c>
      <c r="F1180" s="50">
        <v>5401</v>
      </c>
      <c r="G1180" s="39" t="s">
        <v>377</v>
      </c>
      <c r="H1180" s="41"/>
      <c r="I1180" s="41"/>
      <c r="J1180" s="41"/>
      <c r="K1180" s="40"/>
    </row>
    <row r="1181" spans="1:11">
      <c r="A1181" s="39" t="s">
        <v>116</v>
      </c>
      <c r="B1181" s="39" t="s">
        <v>376</v>
      </c>
      <c r="C1181" s="39" t="s">
        <v>375</v>
      </c>
      <c r="D1181" s="39" t="s">
        <v>374</v>
      </c>
      <c r="E1181" s="39" t="s">
        <v>250</v>
      </c>
      <c r="F1181" s="50">
        <v>5477</v>
      </c>
      <c r="G1181" s="39" t="s">
        <v>373</v>
      </c>
      <c r="H1181" s="41"/>
      <c r="I1181" s="41"/>
      <c r="J1181" s="41"/>
      <c r="K1181" s="40"/>
    </row>
    <row r="1182" spans="1:11">
      <c r="A1182" s="39" t="s">
        <v>372</v>
      </c>
      <c r="B1182" s="39" t="s">
        <v>371</v>
      </c>
      <c r="C1182" s="39" t="s">
        <v>370</v>
      </c>
      <c r="D1182" s="39" t="s">
        <v>369</v>
      </c>
      <c r="E1182" s="39" t="s">
        <v>250</v>
      </c>
      <c r="F1182" s="50">
        <v>5068</v>
      </c>
      <c r="G1182" s="39" t="s">
        <v>368</v>
      </c>
      <c r="H1182" s="41"/>
      <c r="I1182" s="41"/>
      <c r="J1182" s="41"/>
      <c r="K1182" s="40"/>
    </row>
    <row r="1183" spans="1:11">
      <c r="A1183" s="39" t="s">
        <v>239</v>
      </c>
      <c r="B1183" s="39" t="s">
        <v>367</v>
      </c>
      <c r="C1183" s="39" t="s">
        <v>366</v>
      </c>
      <c r="D1183" s="39" t="s">
        <v>365</v>
      </c>
      <c r="E1183" s="39" t="s">
        <v>250</v>
      </c>
      <c r="F1183" s="50">
        <v>5077</v>
      </c>
      <c r="G1183" s="39" t="s">
        <v>364</v>
      </c>
      <c r="H1183" s="41"/>
      <c r="I1183" s="41"/>
      <c r="J1183" s="41"/>
      <c r="K1183" s="40"/>
    </row>
    <row r="1184" spans="1:11">
      <c r="A1184" s="39" t="s">
        <v>363</v>
      </c>
      <c r="B1184" s="39" t="s">
        <v>362</v>
      </c>
      <c r="C1184" s="39" t="s">
        <v>361</v>
      </c>
      <c r="D1184" s="39" t="s">
        <v>360</v>
      </c>
      <c r="E1184" s="39" t="s">
        <v>250</v>
      </c>
      <c r="F1184" s="50">
        <v>5055</v>
      </c>
      <c r="G1184" s="39" t="s">
        <v>359</v>
      </c>
      <c r="H1184" s="41"/>
      <c r="I1184" s="41"/>
      <c r="J1184" s="41"/>
      <c r="K1184" s="40"/>
    </row>
    <row r="1185" spans="1:11">
      <c r="A1185" s="39" t="s">
        <v>155</v>
      </c>
      <c r="B1185" s="39" t="s">
        <v>358</v>
      </c>
      <c r="C1185" s="39" t="s">
        <v>357</v>
      </c>
      <c r="D1185" s="39" t="s">
        <v>356</v>
      </c>
      <c r="E1185" s="39" t="s">
        <v>250</v>
      </c>
      <c r="F1185" s="50">
        <v>5401</v>
      </c>
      <c r="G1185" s="39" t="s">
        <v>355</v>
      </c>
      <c r="H1185" s="41"/>
      <c r="I1185" s="41"/>
      <c r="J1185" s="41"/>
      <c r="K1185" s="40"/>
    </row>
    <row r="1186" spans="1:11">
      <c r="A1186" s="39" t="s">
        <v>53</v>
      </c>
      <c r="B1186" s="39" t="s">
        <v>354</v>
      </c>
      <c r="C1186" s="39" t="s">
        <v>353</v>
      </c>
      <c r="D1186" s="39" t="s">
        <v>352</v>
      </c>
      <c r="E1186" s="39" t="s">
        <v>250</v>
      </c>
      <c r="F1186" s="50">
        <v>5836</v>
      </c>
      <c r="G1186" s="39" t="s">
        <v>351</v>
      </c>
      <c r="H1186" s="41"/>
      <c r="I1186" s="41"/>
      <c r="J1186" s="41"/>
      <c r="K1186" s="40"/>
    </row>
    <row r="1187" spans="1:11">
      <c r="A1187" s="39" t="s">
        <v>350</v>
      </c>
      <c r="B1187" s="39" t="s">
        <v>349</v>
      </c>
      <c r="C1187" s="39" t="s">
        <v>348</v>
      </c>
      <c r="D1187" s="39" t="s">
        <v>347</v>
      </c>
      <c r="E1187" s="39" t="s">
        <v>250</v>
      </c>
      <c r="F1187" s="50">
        <v>5753</v>
      </c>
      <c r="G1187" s="39" t="s">
        <v>346</v>
      </c>
      <c r="H1187" s="41"/>
      <c r="I1187" s="41"/>
      <c r="J1187" s="41"/>
      <c r="K1187" s="40"/>
    </row>
    <row r="1188" spans="1:11">
      <c r="A1188" s="39" t="s">
        <v>345</v>
      </c>
      <c r="B1188" s="39" t="s">
        <v>344</v>
      </c>
      <c r="C1188" s="39" t="s">
        <v>343</v>
      </c>
      <c r="D1188" s="39" t="s">
        <v>266</v>
      </c>
      <c r="E1188" s="39" t="s">
        <v>250</v>
      </c>
      <c r="F1188" s="50">
        <v>5060</v>
      </c>
      <c r="G1188" s="39" t="s">
        <v>342</v>
      </c>
      <c r="H1188" s="41"/>
      <c r="I1188" s="41"/>
      <c r="J1188" s="41"/>
      <c r="K1188" s="40"/>
    </row>
    <row r="1189" spans="1:11">
      <c r="A1189" s="39" t="s">
        <v>341</v>
      </c>
      <c r="B1189" s="39" t="s">
        <v>340</v>
      </c>
      <c r="C1189" s="39" t="s">
        <v>339</v>
      </c>
      <c r="D1189" s="39" t="s">
        <v>338</v>
      </c>
      <c r="E1189" s="39" t="s">
        <v>250</v>
      </c>
      <c r="F1189" s="50">
        <v>5602</v>
      </c>
      <c r="G1189" s="39" t="s">
        <v>337</v>
      </c>
      <c r="H1189" s="41"/>
      <c r="I1189" s="41"/>
      <c r="J1189" s="41"/>
      <c r="K1189" s="40"/>
    </row>
    <row r="1190" spans="1:11">
      <c r="A1190" s="39" t="s">
        <v>336</v>
      </c>
      <c r="B1190" s="39" t="s">
        <v>335</v>
      </c>
      <c r="C1190" s="39" t="s">
        <v>334</v>
      </c>
      <c r="D1190" s="39" t="s">
        <v>333</v>
      </c>
      <c r="E1190" s="39" t="s">
        <v>250</v>
      </c>
      <c r="F1190" s="50">
        <v>5156</v>
      </c>
      <c r="G1190" s="39" t="s">
        <v>332</v>
      </c>
      <c r="H1190" s="41"/>
      <c r="I1190" s="41"/>
      <c r="J1190" s="41"/>
      <c r="K1190" s="40"/>
    </row>
    <row r="1191" spans="1:11">
      <c r="A1191" s="39" t="s">
        <v>331</v>
      </c>
      <c r="B1191" s="39" t="s">
        <v>330</v>
      </c>
      <c r="C1191" s="39" t="s">
        <v>329</v>
      </c>
      <c r="D1191" s="39" t="s">
        <v>296</v>
      </c>
      <c r="E1191" s="39" t="s">
        <v>250</v>
      </c>
      <c r="F1191" s="50">
        <v>5301</v>
      </c>
      <c r="G1191" s="39" t="s">
        <v>328</v>
      </c>
      <c r="H1191" s="41"/>
      <c r="I1191" s="41"/>
      <c r="J1191" s="41"/>
      <c r="K1191" s="40"/>
    </row>
    <row r="1192" spans="1:11">
      <c r="A1192" s="39" t="s">
        <v>235</v>
      </c>
      <c r="B1192" s="39" t="s">
        <v>327</v>
      </c>
      <c r="C1192" s="39" t="s">
        <v>326</v>
      </c>
      <c r="D1192" s="39" t="s">
        <v>325</v>
      </c>
      <c r="E1192" s="39" t="s">
        <v>250</v>
      </c>
      <c r="F1192" s="50">
        <v>5647</v>
      </c>
      <c r="G1192" s="39" t="s">
        <v>324</v>
      </c>
      <c r="H1192" s="41"/>
      <c r="I1192" s="41"/>
      <c r="J1192" s="41"/>
      <c r="K1192" s="40"/>
    </row>
    <row r="1193" spans="1:11">
      <c r="A1193" s="39" t="s">
        <v>323</v>
      </c>
      <c r="B1193" s="39" t="s">
        <v>322</v>
      </c>
      <c r="C1193" s="39" t="s">
        <v>321</v>
      </c>
      <c r="D1193" s="39" t="s">
        <v>320</v>
      </c>
      <c r="E1193" s="39" t="s">
        <v>250</v>
      </c>
      <c r="F1193" s="50">
        <v>5146</v>
      </c>
      <c r="G1193" s="39" t="s">
        <v>319</v>
      </c>
      <c r="H1193" s="41"/>
      <c r="I1193" s="41"/>
      <c r="J1193" s="41"/>
      <c r="K1193" s="40"/>
    </row>
    <row r="1194" spans="1:11">
      <c r="A1194" s="39" t="s">
        <v>318</v>
      </c>
      <c r="B1194" s="39" t="s">
        <v>317</v>
      </c>
      <c r="C1194" s="39" t="s">
        <v>316</v>
      </c>
      <c r="D1194" s="39" t="s">
        <v>276</v>
      </c>
      <c r="E1194" s="39" t="s">
        <v>250</v>
      </c>
      <c r="F1194" s="50">
        <v>5346</v>
      </c>
      <c r="G1194" s="39" t="s">
        <v>315</v>
      </c>
      <c r="H1194" s="41"/>
      <c r="I1194" s="41"/>
      <c r="J1194" s="41"/>
      <c r="K1194" s="40"/>
    </row>
    <row r="1195" spans="1:11">
      <c r="A1195" s="39" t="s">
        <v>314</v>
      </c>
      <c r="B1195" s="39" t="s">
        <v>313</v>
      </c>
      <c r="C1195" s="39" t="s">
        <v>312</v>
      </c>
      <c r="D1195" s="39" t="s">
        <v>311</v>
      </c>
      <c r="E1195" s="39" t="s">
        <v>250</v>
      </c>
      <c r="F1195" s="50">
        <v>5651</v>
      </c>
      <c r="G1195" s="39" t="s">
        <v>310</v>
      </c>
      <c r="H1195" s="41"/>
      <c r="I1195" s="41"/>
      <c r="J1195" s="41"/>
      <c r="K1195" s="40"/>
    </row>
    <row r="1196" spans="1:11">
      <c r="A1196" s="39" t="s">
        <v>309</v>
      </c>
      <c r="B1196" s="39" t="s">
        <v>308</v>
      </c>
      <c r="C1196" s="39" t="s">
        <v>307</v>
      </c>
      <c r="D1196" s="39" t="s">
        <v>306</v>
      </c>
      <c r="E1196" s="39" t="s">
        <v>250</v>
      </c>
      <c r="F1196" s="50">
        <v>5677</v>
      </c>
      <c r="G1196" s="39" t="s">
        <v>305</v>
      </c>
      <c r="H1196" s="41"/>
      <c r="I1196" s="41"/>
      <c r="J1196" s="41"/>
      <c r="K1196" s="40"/>
    </row>
    <row r="1197" spans="1:11">
      <c r="A1197" s="39" t="s">
        <v>304</v>
      </c>
      <c r="B1197" s="39" t="s">
        <v>303</v>
      </c>
      <c r="C1197" s="39" t="s">
        <v>302</v>
      </c>
      <c r="D1197" s="39" t="s">
        <v>301</v>
      </c>
      <c r="E1197" s="39" t="s">
        <v>250</v>
      </c>
      <c r="F1197" s="50">
        <v>5091</v>
      </c>
      <c r="G1197" s="39" t="s">
        <v>300</v>
      </c>
      <c r="H1197" s="41"/>
      <c r="I1197" s="41"/>
      <c r="J1197" s="41"/>
      <c r="K1197" s="40"/>
    </row>
    <row r="1198" spans="1:11">
      <c r="A1198" s="39" t="s">
        <v>299</v>
      </c>
      <c r="B1198" s="39" t="s">
        <v>298</v>
      </c>
      <c r="C1198" s="39" t="s">
        <v>297</v>
      </c>
      <c r="D1198" s="39" t="s">
        <v>296</v>
      </c>
      <c r="E1198" s="39" t="s">
        <v>250</v>
      </c>
      <c r="F1198" s="50">
        <v>5301</v>
      </c>
      <c r="G1198" s="39" t="s">
        <v>295</v>
      </c>
      <c r="H1198" s="41"/>
      <c r="I1198" s="41"/>
      <c r="J1198" s="41"/>
      <c r="K1198" s="40"/>
    </row>
    <row r="1199" spans="1:11">
      <c r="A1199" s="39" t="s">
        <v>294</v>
      </c>
      <c r="B1199" s="39" t="s">
        <v>293</v>
      </c>
      <c r="C1199" s="39" t="s">
        <v>292</v>
      </c>
      <c r="D1199" s="39" t="s">
        <v>291</v>
      </c>
      <c r="E1199" s="39" t="s">
        <v>250</v>
      </c>
      <c r="F1199" s="50">
        <v>5821</v>
      </c>
      <c r="G1199" s="39" t="s">
        <v>290</v>
      </c>
      <c r="H1199" s="41"/>
      <c r="I1199" s="41"/>
      <c r="J1199" s="41"/>
      <c r="K1199" s="40"/>
    </row>
    <row r="1200" spans="1:11">
      <c r="A1200" s="39" t="s">
        <v>289</v>
      </c>
      <c r="B1200" s="39" t="s">
        <v>288</v>
      </c>
      <c r="C1200" s="39" t="s">
        <v>287</v>
      </c>
      <c r="D1200" s="39" t="s">
        <v>286</v>
      </c>
      <c r="E1200" s="39" t="s">
        <v>250</v>
      </c>
      <c r="F1200" s="50">
        <v>5403</v>
      </c>
      <c r="G1200" s="39" t="s">
        <v>285</v>
      </c>
      <c r="H1200" s="41"/>
      <c r="I1200" s="41"/>
      <c r="J1200" s="41"/>
      <c r="K1200" s="40"/>
    </row>
    <row r="1201" spans="1:11">
      <c r="A1201" s="39" t="s">
        <v>284</v>
      </c>
      <c r="B1201" s="39" t="s">
        <v>283</v>
      </c>
      <c r="C1201" s="39" t="s">
        <v>282</v>
      </c>
      <c r="D1201" s="39" t="s">
        <v>281</v>
      </c>
      <c r="E1201" s="39" t="s">
        <v>250</v>
      </c>
      <c r="F1201" s="50">
        <v>5757</v>
      </c>
      <c r="G1201" s="39" t="s">
        <v>280</v>
      </c>
      <c r="H1201" s="41"/>
      <c r="I1201" s="41"/>
      <c r="J1201" s="41"/>
      <c r="K1201" s="40"/>
    </row>
    <row r="1202" spans="1:11">
      <c r="A1202" s="39" t="s">
        <v>279</v>
      </c>
      <c r="B1202" s="39" t="s">
        <v>278</v>
      </c>
      <c r="C1202" s="39" t="s">
        <v>277</v>
      </c>
      <c r="D1202" s="39" t="s">
        <v>276</v>
      </c>
      <c r="E1202" s="39" t="s">
        <v>250</v>
      </c>
      <c r="F1202" s="50">
        <v>5346</v>
      </c>
      <c r="G1202" s="39" t="s">
        <v>275</v>
      </c>
      <c r="H1202" s="41"/>
      <c r="I1202" s="41"/>
      <c r="J1202" s="41"/>
      <c r="K1202" s="40"/>
    </row>
    <row r="1203" spans="1:11">
      <c r="A1203" s="39" t="s">
        <v>274</v>
      </c>
      <c r="B1203" s="39" t="s">
        <v>273</v>
      </c>
      <c r="C1203" s="39" t="s">
        <v>272</v>
      </c>
      <c r="D1203" s="39" t="s">
        <v>271</v>
      </c>
      <c r="E1203" s="39" t="s">
        <v>250</v>
      </c>
      <c r="F1203" s="50">
        <v>5079</v>
      </c>
      <c r="G1203" s="39" t="s">
        <v>270</v>
      </c>
      <c r="H1203" s="41"/>
      <c r="I1203" s="41"/>
      <c r="J1203" s="41"/>
      <c r="K1203" s="40"/>
    </row>
    <row r="1204" spans="1:11">
      <c r="A1204" s="39" t="s">
        <v>269</v>
      </c>
      <c r="B1204" s="39" t="s">
        <v>268</v>
      </c>
      <c r="C1204" s="39" t="s">
        <v>267</v>
      </c>
      <c r="D1204" s="39" t="s">
        <v>266</v>
      </c>
      <c r="E1204" s="39" t="s">
        <v>250</v>
      </c>
      <c r="F1204" s="50">
        <v>5060</v>
      </c>
      <c r="G1204" s="39" t="s">
        <v>265</v>
      </c>
      <c r="H1204" s="41"/>
      <c r="I1204" s="41"/>
      <c r="J1204" s="41"/>
      <c r="K1204" s="40"/>
    </row>
    <row r="1205" spans="1:11">
      <c r="A1205" s="39" t="s">
        <v>264</v>
      </c>
      <c r="B1205" s="39" t="s">
        <v>263</v>
      </c>
      <c r="C1205" s="39" t="s">
        <v>262</v>
      </c>
      <c r="D1205" s="39" t="s">
        <v>261</v>
      </c>
      <c r="E1205" s="39" t="s">
        <v>250</v>
      </c>
      <c r="F1205" s="50">
        <v>5667</v>
      </c>
      <c r="G1205" s="39" t="s">
        <v>260</v>
      </c>
      <c r="H1205" s="41"/>
      <c r="I1205" s="41"/>
      <c r="J1205" s="41"/>
      <c r="K1205" s="40"/>
    </row>
    <row r="1206" spans="1:11">
      <c r="A1206" s="39" t="s">
        <v>259</v>
      </c>
      <c r="B1206" s="39" t="s">
        <v>258</v>
      </c>
      <c r="C1206" s="39" t="s">
        <v>257</v>
      </c>
      <c r="D1206" s="39" t="s">
        <v>256</v>
      </c>
      <c r="E1206" s="39" t="s">
        <v>250</v>
      </c>
      <c r="F1206" s="50">
        <v>5828</v>
      </c>
      <c r="G1206" s="39" t="s">
        <v>255</v>
      </c>
      <c r="H1206" s="41"/>
      <c r="I1206" s="41"/>
      <c r="J1206" s="41"/>
      <c r="K1206" s="40"/>
    </row>
    <row r="1207" spans="1:11">
      <c r="A1207" s="39" t="s">
        <v>254</v>
      </c>
      <c r="B1207" s="39" t="s">
        <v>253</v>
      </c>
      <c r="C1207" s="39" t="s">
        <v>252</v>
      </c>
      <c r="D1207" s="39" t="s">
        <v>251</v>
      </c>
      <c r="E1207" s="39" t="s">
        <v>250</v>
      </c>
      <c r="F1207" s="50">
        <v>5674</v>
      </c>
      <c r="G1207" s="39" t="s">
        <v>249</v>
      </c>
      <c r="H1207" s="41"/>
      <c r="I1207" s="41"/>
      <c r="J1207" s="41"/>
      <c r="K1207" s="40"/>
    </row>
    <row r="1208" spans="1:11">
      <c r="A1208" s="39" t="s">
        <v>248</v>
      </c>
      <c r="B1208" s="39" t="s">
        <v>247</v>
      </c>
      <c r="C1208" s="39" t="s">
        <v>246</v>
      </c>
      <c r="D1208" s="39" t="s">
        <v>245</v>
      </c>
      <c r="E1208" s="39" t="s">
        <v>90</v>
      </c>
      <c r="F1208" s="50">
        <v>98034</v>
      </c>
      <c r="G1208" s="39" t="s">
        <v>244</v>
      </c>
      <c r="H1208" s="41">
        <v>1100</v>
      </c>
      <c r="I1208" s="41"/>
      <c r="J1208" s="41"/>
      <c r="K1208" s="40">
        <f ca="1">TODAY()-41</f>
        <v>43953</v>
      </c>
    </row>
    <row r="1209" spans="1:11">
      <c r="A1209" s="39" t="s">
        <v>243</v>
      </c>
      <c r="B1209" s="39" t="s">
        <v>242</v>
      </c>
      <c r="C1209" s="39" t="s">
        <v>241</v>
      </c>
      <c r="D1209" s="39" t="s">
        <v>240</v>
      </c>
      <c r="E1209" s="39" t="s">
        <v>90</v>
      </c>
      <c r="F1209" s="50">
        <v>98382</v>
      </c>
      <c r="G1209" s="39"/>
      <c r="H1209" s="41">
        <v>1100</v>
      </c>
      <c r="I1209" s="41"/>
      <c r="J1209" s="41"/>
      <c r="K1209" s="40">
        <f ca="1">TODAY()-2</f>
        <v>43992</v>
      </c>
    </row>
    <row r="1210" spans="1:11">
      <c r="A1210" s="39" t="s">
        <v>239</v>
      </c>
      <c r="B1210" s="39" t="s">
        <v>238</v>
      </c>
      <c r="C1210" s="39" t="s">
        <v>237</v>
      </c>
      <c r="D1210" s="39" t="s">
        <v>104</v>
      </c>
      <c r="E1210" s="39" t="s">
        <v>90</v>
      </c>
      <c r="F1210" s="50">
        <v>98115</v>
      </c>
      <c r="G1210" s="39" t="s">
        <v>236</v>
      </c>
      <c r="H1210" s="41"/>
      <c r="I1210" s="41"/>
      <c r="J1210" s="41"/>
      <c r="K1210" s="40"/>
    </row>
    <row r="1211" spans="1:11">
      <c r="A1211" s="39" t="s">
        <v>235</v>
      </c>
      <c r="B1211" s="39" t="s">
        <v>234</v>
      </c>
      <c r="C1211" s="39" t="s">
        <v>233</v>
      </c>
      <c r="D1211" s="39" t="s">
        <v>232</v>
      </c>
      <c r="E1211" s="39" t="s">
        <v>90</v>
      </c>
      <c r="F1211" s="50">
        <v>98043</v>
      </c>
      <c r="G1211" s="39" t="s">
        <v>231</v>
      </c>
      <c r="H1211" s="41"/>
      <c r="I1211" s="41"/>
      <c r="J1211" s="41"/>
      <c r="K1211" s="40"/>
    </row>
    <row r="1212" spans="1:11">
      <c r="A1212" s="39" t="s">
        <v>230</v>
      </c>
      <c r="B1212" s="39" t="s">
        <v>229</v>
      </c>
      <c r="C1212" s="39" t="s">
        <v>228</v>
      </c>
      <c r="D1212" s="39" t="s">
        <v>113</v>
      </c>
      <c r="E1212" s="39" t="s">
        <v>90</v>
      </c>
      <c r="F1212" s="50">
        <v>99203</v>
      </c>
      <c r="G1212" s="39" t="s">
        <v>227</v>
      </c>
      <c r="H1212" s="41"/>
      <c r="I1212" s="41"/>
      <c r="J1212" s="41"/>
      <c r="K1212" s="40"/>
    </row>
    <row r="1213" spans="1:11">
      <c r="A1213" s="39" t="s">
        <v>226</v>
      </c>
      <c r="B1213" s="39" t="s">
        <v>225</v>
      </c>
      <c r="C1213" s="39" t="s">
        <v>224</v>
      </c>
      <c r="D1213" s="39" t="s">
        <v>223</v>
      </c>
      <c r="E1213" s="39" t="s">
        <v>90</v>
      </c>
      <c r="F1213" s="50">
        <v>98275</v>
      </c>
      <c r="G1213" s="39" t="s">
        <v>222</v>
      </c>
      <c r="H1213" s="41"/>
      <c r="I1213" s="41"/>
      <c r="J1213" s="41"/>
      <c r="K1213" s="40"/>
    </row>
    <row r="1214" spans="1:11">
      <c r="A1214" s="39" t="s">
        <v>221</v>
      </c>
      <c r="B1214" s="39" t="s">
        <v>220</v>
      </c>
      <c r="C1214" s="39" t="s">
        <v>219</v>
      </c>
      <c r="D1214" s="39" t="s">
        <v>218</v>
      </c>
      <c r="E1214" s="39" t="s">
        <v>90</v>
      </c>
      <c r="F1214" s="50">
        <v>98273</v>
      </c>
      <c r="G1214" s="39" t="s">
        <v>217</v>
      </c>
      <c r="H1214" s="41"/>
      <c r="I1214" s="41"/>
      <c r="J1214" s="41"/>
      <c r="K1214" s="40"/>
    </row>
    <row r="1215" spans="1:11">
      <c r="A1215" s="39" t="s">
        <v>216</v>
      </c>
      <c r="B1215" s="39" t="s">
        <v>215</v>
      </c>
      <c r="C1215" s="39" t="s">
        <v>214</v>
      </c>
      <c r="D1215" s="39" t="s">
        <v>113</v>
      </c>
      <c r="E1215" s="39" t="s">
        <v>90</v>
      </c>
      <c r="F1215" s="50">
        <v>99223</v>
      </c>
      <c r="G1215" s="39" t="s">
        <v>213</v>
      </c>
      <c r="H1215" s="41"/>
      <c r="I1215" s="41"/>
      <c r="J1215" s="41"/>
      <c r="K1215" s="40"/>
    </row>
    <row r="1216" spans="1:11">
      <c r="A1216" s="39" t="s">
        <v>155</v>
      </c>
      <c r="B1216" s="39" t="s">
        <v>212</v>
      </c>
      <c r="C1216" s="39" t="s">
        <v>211</v>
      </c>
      <c r="D1216" s="39" t="s">
        <v>210</v>
      </c>
      <c r="E1216" s="39" t="s">
        <v>90</v>
      </c>
      <c r="F1216" s="50">
        <v>98406</v>
      </c>
      <c r="G1216" s="39" t="s">
        <v>209</v>
      </c>
      <c r="H1216" s="41"/>
      <c r="I1216" s="41"/>
      <c r="J1216" s="41"/>
      <c r="K1216" s="40"/>
    </row>
    <row r="1217" spans="1:11">
      <c r="A1217" s="39" t="s">
        <v>107</v>
      </c>
      <c r="B1217" s="39" t="s">
        <v>208</v>
      </c>
      <c r="C1217" s="39" t="s">
        <v>207</v>
      </c>
      <c r="D1217" s="39" t="s">
        <v>104</v>
      </c>
      <c r="E1217" s="39" t="s">
        <v>90</v>
      </c>
      <c r="F1217" s="50">
        <v>98112</v>
      </c>
      <c r="G1217" s="39" t="s">
        <v>206</v>
      </c>
      <c r="H1217" s="41"/>
      <c r="I1217" s="41"/>
      <c r="J1217" s="41"/>
      <c r="K1217" s="40"/>
    </row>
    <row r="1218" spans="1:11">
      <c r="A1218" s="39" t="s">
        <v>205</v>
      </c>
      <c r="B1218" s="39" t="s">
        <v>204</v>
      </c>
      <c r="C1218" s="39" t="s">
        <v>203</v>
      </c>
      <c r="D1218" s="39" t="s">
        <v>198</v>
      </c>
      <c r="E1218" s="39" t="s">
        <v>90</v>
      </c>
      <c r="F1218" s="50">
        <v>98208</v>
      </c>
      <c r="G1218" s="39" t="s">
        <v>202</v>
      </c>
      <c r="H1218" s="41"/>
      <c r="I1218" s="41"/>
      <c r="J1218" s="41"/>
      <c r="K1218" s="40"/>
    </row>
    <row r="1219" spans="1:11">
      <c r="A1219" s="39" t="s">
        <v>201</v>
      </c>
      <c r="B1219" s="39" t="s">
        <v>200</v>
      </c>
      <c r="C1219" s="39" t="s">
        <v>199</v>
      </c>
      <c r="D1219" s="39" t="s">
        <v>198</v>
      </c>
      <c r="E1219" s="39" t="s">
        <v>90</v>
      </c>
      <c r="F1219" s="50">
        <v>98208</v>
      </c>
      <c r="G1219" s="39" t="s">
        <v>197</v>
      </c>
      <c r="H1219" s="41"/>
      <c r="I1219" s="41"/>
      <c r="J1219" s="41"/>
      <c r="K1219" s="40"/>
    </row>
    <row r="1220" spans="1:11">
      <c r="A1220" s="39" t="s">
        <v>196</v>
      </c>
      <c r="B1220" s="39" t="s">
        <v>195</v>
      </c>
      <c r="C1220" s="39" t="s">
        <v>194</v>
      </c>
      <c r="D1220" s="39" t="s">
        <v>193</v>
      </c>
      <c r="E1220" s="39" t="s">
        <v>90</v>
      </c>
      <c r="F1220" s="50">
        <v>98032</v>
      </c>
      <c r="G1220" s="39" t="s">
        <v>192</v>
      </c>
      <c r="H1220" s="41"/>
      <c r="I1220" s="41"/>
      <c r="J1220" s="41"/>
      <c r="K1220" s="40"/>
    </row>
    <row r="1221" spans="1:11">
      <c r="A1221" s="39" t="s">
        <v>191</v>
      </c>
      <c r="B1221" s="39" t="s">
        <v>190</v>
      </c>
      <c r="C1221" s="39" t="s">
        <v>189</v>
      </c>
      <c r="D1221" s="39" t="s">
        <v>184</v>
      </c>
      <c r="E1221" s="39" t="s">
        <v>90</v>
      </c>
      <c r="F1221" s="50">
        <v>98512</v>
      </c>
      <c r="G1221" s="39" t="s">
        <v>188</v>
      </c>
      <c r="H1221" s="41"/>
      <c r="I1221" s="41"/>
      <c r="J1221" s="41"/>
      <c r="K1221" s="40"/>
    </row>
    <row r="1222" spans="1:11">
      <c r="A1222" s="39" t="s">
        <v>187</v>
      </c>
      <c r="B1222" s="39" t="s">
        <v>186</v>
      </c>
      <c r="C1222" s="39" t="s">
        <v>185</v>
      </c>
      <c r="D1222" s="39" t="s">
        <v>184</v>
      </c>
      <c r="E1222" s="39" t="s">
        <v>90</v>
      </c>
      <c r="F1222" s="50">
        <v>98501</v>
      </c>
      <c r="G1222" s="39" t="s">
        <v>183</v>
      </c>
      <c r="H1222" s="41"/>
      <c r="I1222" s="41"/>
      <c r="J1222" s="41"/>
      <c r="K1222" s="40"/>
    </row>
    <row r="1223" spans="1:11">
      <c r="A1223" s="39" t="s">
        <v>182</v>
      </c>
      <c r="B1223" s="39" t="s">
        <v>181</v>
      </c>
      <c r="C1223" s="39" t="s">
        <v>180</v>
      </c>
      <c r="D1223" s="39" t="s">
        <v>179</v>
      </c>
      <c r="E1223" s="39" t="s">
        <v>90</v>
      </c>
      <c r="F1223" s="50">
        <v>98604</v>
      </c>
      <c r="G1223" s="39" t="s">
        <v>178</v>
      </c>
      <c r="H1223" s="41"/>
      <c r="I1223" s="41"/>
      <c r="J1223" s="41"/>
      <c r="K1223" s="40"/>
    </row>
    <row r="1224" spans="1:11">
      <c r="A1224" s="39" t="s">
        <v>177</v>
      </c>
      <c r="B1224" s="39" t="s">
        <v>176</v>
      </c>
      <c r="C1224" s="39" t="s">
        <v>175</v>
      </c>
      <c r="D1224" s="39" t="s">
        <v>174</v>
      </c>
      <c r="E1224" s="39" t="s">
        <v>90</v>
      </c>
      <c r="F1224" s="50">
        <v>98027</v>
      </c>
      <c r="G1224" s="39" t="s">
        <v>173</v>
      </c>
      <c r="H1224" s="41"/>
      <c r="I1224" s="41"/>
      <c r="J1224" s="41"/>
      <c r="K1224" s="40"/>
    </row>
    <row r="1225" spans="1:11">
      <c r="A1225" s="39" t="s">
        <v>172</v>
      </c>
      <c r="B1225" s="39" t="s">
        <v>171</v>
      </c>
      <c r="C1225" s="39" t="s">
        <v>170</v>
      </c>
      <c r="D1225" s="39" t="s">
        <v>142</v>
      </c>
      <c r="E1225" s="39" t="s">
        <v>90</v>
      </c>
      <c r="F1225" s="50">
        <v>98011</v>
      </c>
      <c r="G1225" s="39" t="s">
        <v>169</v>
      </c>
      <c r="H1225" s="41"/>
      <c r="I1225" s="41"/>
      <c r="J1225" s="41"/>
      <c r="K1225" s="40"/>
    </row>
    <row r="1226" spans="1:11">
      <c r="A1226" s="39" t="s">
        <v>168</v>
      </c>
      <c r="B1226" s="39" t="s">
        <v>167</v>
      </c>
      <c r="C1226" s="39" t="s">
        <v>166</v>
      </c>
      <c r="D1226" s="39" t="s">
        <v>104</v>
      </c>
      <c r="E1226" s="39" t="s">
        <v>90</v>
      </c>
      <c r="F1226" s="50">
        <v>98107</v>
      </c>
      <c r="G1226" s="39" t="s">
        <v>165</v>
      </c>
      <c r="H1226" s="41"/>
      <c r="I1226" s="41"/>
      <c r="J1226" s="41"/>
      <c r="K1226" s="40"/>
    </row>
    <row r="1227" spans="1:11">
      <c r="A1227" s="39" t="s">
        <v>164</v>
      </c>
      <c r="B1227" s="39" t="s">
        <v>160</v>
      </c>
      <c r="C1227" s="39" t="s">
        <v>163</v>
      </c>
      <c r="D1227" s="39" t="s">
        <v>162</v>
      </c>
      <c r="E1227" s="39" t="s">
        <v>90</v>
      </c>
      <c r="F1227" s="50">
        <v>98328</v>
      </c>
      <c r="G1227" s="39" t="s">
        <v>161</v>
      </c>
      <c r="H1227" s="41"/>
      <c r="I1227" s="41"/>
      <c r="J1227" s="41"/>
      <c r="K1227" s="40"/>
    </row>
    <row r="1228" spans="1:11">
      <c r="A1228" s="39" t="s">
        <v>160</v>
      </c>
      <c r="B1228" s="39" t="s">
        <v>159</v>
      </c>
      <c r="C1228" s="39" t="s">
        <v>158</v>
      </c>
      <c r="D1228" s="39" t="s">
        <v>157</v>
      </c>
      <c r="E1228" s="39" t="s">
        <v>90</v>
      </c>
      <c r="F1228" s="50">
        <v>98371</v>
      </c>
      <c r="G1228" s="39" t="s">
        <v>156</v>
      </c>
      <c r="H1228" s="41"/>
      <c r="I1228" s="41"/>
      <c r="J1228" s="41"/>
      <c r="K1228" s="40"/>
    </row>
    <row r="1229" spans="1:11">
      <c r="A1229" s="39" t="s">
        <v>155</v>
      </c>
      <c r="B1229" s="39" t="s">
        <v>154</v>
      </c>
      <c r="C1229" s="39" t="s">
        <v>153</v>
      </c>
      <c r="D1229" s="39" t="s">
        <v>101</v>
      </c>
      <c r="E1229" s="39" t="s">
        <v>90</v>
      </c>
      <c r="F1229" s="50">
        <v>98040</v>
      </c>
      <c r="G1229" s="39" t="s">
        <v>152</v>
      </c>
      <c r="H1229" s="41"/>
      <c r="I1229" s="41"/>
      <c r="J1229" s="41"/>
      <c r="K1229" s="40"/>
    </row>
    <row r="1230" spans="1:11">
      <c r="A1230" s="39" t="s">
        <v>151</v>
      </c>
      <c r="B1230" s="39" t="s">
        <v>150</v>
      </c>
      <c r="C1230" s="39" t="s">
        <v>149</v>
      </c>
      <c r="D1230" s="39" t="s">
        <v>104</v>
      </c>
      <c r="E1230" s="39" t="s">
        <v>90</v>
      </c>
      <c r="F1230" s="50">
        <v>98109</v>
      </c>
      <c r="G1230" s="39" t="s">
        <v>148</v>
      </c>
      <c r="H1230" s="41"/>
      <c r="I1230" s="41"/>
      <c r="J1230" s="41"/>
      <c r="K1230" s="40"/>
    </row>
    <row r="1231" spans="1:11">
      <c r="A1231" s="39" t="s">
        <v>147</v>
      </c>
      <c r="B1231" s="39" t="s">
        <v>146</v>
      </c>
      <c r="C1231" s="39" t="s">
        <v>145</v>
      </c>
      <c r="D1231" s="39" t="s">
        <v>104</v>
      </c>
      <c r="E1231" s="39" t="s">
        <v>90</v>
      </c>
      <c r="F1231" s="50">
        <v>98112</v>
      </c>
      <c r="G1231" s="39"/>
      <c r="H1231" s="41"/>
      <c r="I1231" s="41"/>
      <c r="J1231" s="41"/>
      <c r="K1231" s="40"/>
    </row>
    <row r="1232" spans="1:11">
      <c r="A1232" s="39" t="s">
        <v>48</v>
      </c>
      <c r="B1232" s="39" t="s">
        <v>144</v>
      </c>
      <c r="C1232" s="39" t="s">
        <v>143</v>
      </c>
      <c r="D1232" s="39" t="s">
        <v>142</v>
      </c>
      <c r="E1232" s="39" t="s">
        <v>90</v>
      </c>
      <c r="F1232" s="50">
        <v>98012</v>
      </c>
      <c r="G1232" s="39" t="s">
        <v>141</v>
      </c>
      <c r="H1232" s="41"/>
      <c r="I1232" s="41"/>
      <c r="J1232" s="41"/>
      <c r="K1232" s="40"/>
    </row>
    <row r="1233" spans="1:11">
      <c r="A1233" s="39" t="s">
        <v>140</v>
      </c>
      <c r="B1233" s="39" t="s">
        <v>139</v>
      </c>
      <c r="C1233" s="39" t="s">
        <v>138</v>
      </c>
      <c r="D1233" s="39" t="s">
        <v>137</v>
      </c>
      <c r="E1233" s="39" t="s">
        <v>90</v>
      </c>
      <c r="F1233" s="50">
        <v>98226</v>
      </c>
      <c r="G1233" s="39" t="s">
        <v>136</v>
      </c>
      <c r="H1233" s="41"/>
      <c r="I1233" s="41"/>
      <c r="J1233" s="41"/>
      <c r="K1233" s="40"/>
    </row>
    <row r="1234" spans="1:11">
      <c r="A1234" s="39" t="s">
        <v>135</v>
      </c>
      <c r="B1234" s="39" t="s">
        <v>134</v>
      </c>
      <c r="C1234" s="39" t="s">
        <v>133</v>
      </c>
      <c r="D1234" s="39" t="s">
        <v>132</v>
      </c>
      <c r="E1234" s="39" t="s">
        <v>90</v>
      </c>
      <c r="F1234" s="50">
        <v>98070</v>
      </c>
      <c r="G1234" s="39" t="s">
        <v>131</v>
      </c>
      <c r="H1234" s="41"/>
      <c r="I1234" s="41"/>
      <c r="J1234" s="41"/>
      <c r="K1234" s="40"/>
    </row>
    <row r="1235" spans="1:11">
      <c r="A1235" s="39" t="s">
        <v>130</v>
      </c>
      <c r="B1235" s="39" t="s">
        <v>129</v>
      </c>
      <c r="C1235" s="39" t="s">
        <v>128</v>
      </c>
      <c r="D1235" s="39" t="s">
        <v>109</v>
      </c>
      <c r="E1235" s="39" t="s">
        <v>90</v>
      </c>
      <c r="F1235" s="50">
        <v>98110</v>
      </c>
      <c r="G1235" s="39" t="s">
        <v>127</v>
      </c>
      <c r="H1235" s="41"/>
      <c r="I1235" s="41"/>
      <c r="J1235" s="41"/>
      <c r="K1235" s="40"/>
    </row>
    <row r="1236" spans="1:11">
      <c r="A1236" s="39" t="s">
        <v>126</v>
      </c>
      <c r="B1236" s="39" t="s">
        <v>125</v>
      </c>
      <c r="C1236" s="39" t="s">
        <v>124</v>
      </c>
      <c r="D1236" s="39" t="s">
        <v>123</v>
      </c>
      <c r="E1236" s="39" t="s">
        <v>90</v>
      </c>
      <c r="F1236" s="50">
        <v>98022</v>
      </c>
      <c r="G1236" s="39" t="s">
        <v>122</v>
      </c>
      <c r="H1236" s="41"/>
      <c r="I1236" s="41"/>
      <c r="J1236" s="41"/>
      <c r="K1236" s="40"/>
    </row>
    <row r="1237" spans="1:11">
      <c r="A1237" s="39" t="s">
        <v>121</v>
      </c>
      <c r="B1237" s="39" t="s">
        <v>120</v>
      </c>
      <c r="C1237" s="39" t="s">
        <v>119</v>
      </c>
      <c r="D1237" s="39" t="s">
        <v>118</v>
      </c>
      <c r="E1237" s="39" t="s">
        <v>90</v>
      </c>
      <c r="F1237" s="50">
        <v>98059</v>
      </c>
      <c r="G1237" s="39" t="s">
        <v>117</v>
      </c>
      <c r="H1237" s="41"/>
      <c r="I1237" s="41"/>
      <c r="J1237" s="41"/>
      <c r="K1237" s="40"/>
    </row>
    <row r="1238" spans="1:11">
      <c r="A1238" s="39" t="s">
        <v>116</v>
      </c>
      <c r="B1238" s="39" t="s">
        <v>115</v>
      </c>
      <c r="C1238" s="39" t="s">
        <v>114</v>
      </c>
      <c r="D1238" s="39" t="s">
        <v>113</v>
      </c>
      <c r="E1238" s="39" t="s">
        <v>90</v>
      </c>
      <c r="F1238" s="50">
        <v>99203</v>
      </c>
      <c r="G1238" s="39"/>
      <c r="H1238" s="41"/>
      <c r="I1238" s="41"/>
      <c r="J1238" s="41"/>
      <c r="K1238" s="40"/>
    </row>
    <row r="1239" spans="1:11">
      <c r="A1239" s="39" t="s">
        <v>112</v>
      </c>
      <c r="B1239" s="39" t="s">
        <v>111</v>
      </c>
      <c r="C1239" s="39" t="s">
        <v>110</v>
      </c>
      <c r="D1239" s="39" t="s">
        <v>109</v>
      </c>
      <c r="E1239" s="39" t="s">
        <v>90</v>
      </c>
      <c r="F1239" s="50">
        <v>98110</v>
      </c>
      <c r="G1239" s="39" t="s">
        <v>108</v>
      </c>
      <c r="H1239" s="41"/>
      <c r="I1239" s="41"/>
      <c r="J1239" s="41"/>
      <c r="K1239" s="40"/>
    </row>
    <row r="1240" spans="1:11">
      <c r="A1240" s="39" t="s">
        <v>107</v>
      </c>
      <c r="B1240" s="39" t="s">
        <v>106</v>
      </c>
      <c r="C1240" s="39" t="s">
        <v>105</v>
      </c>
      <c r="D1240" s="39" t="s">
        <v>104</v>
      </c>
      <c r="E1240" s="39" t="s">
        <v>90</v>
      </c>
      <c r="F1240" s="50">
        <v>98106</v>
      </c>
      <c r="G1240" s="39"/>
      <c r="H1240" s="41"/>
      <c r="I1240" s="41"/>
      <c r="J1240" s="41"/>
      <c r="K1240" s="40"/>
    </row>
    <row r="1241" spans="1:11">
      <c r="A1241" s="39" t="s">
        <v>48</v>
      </c>
      <c r="B1241" s="39" t="s">
        <v>103</v>
      </c>
      <c r="C1241" s="39" t="s">
        <v>102</v>
      </c>
      <c r="D1241" s="39" t="s">
        <v>101</v>
      </c>
      <c r="E1241" s="39" t="s">
        <v>90</v>
      </c>
      <c r="F1241" s="50">
        <v>98040</v>
      </c>
      <c r="G1241" s="39" t="s">
        <v>100</v>
      </c>
      <c r="H1241" s="41"/>
      <c r="I1241" s="41"/>
      <c r="J1241" s="41"/>
      <c r="K1241" s="40"/>
    </row>
    <row r="1242" spans="1:11">
      <c r="A1242" s="39" t="s">
        <v>99</v>
      </c>
      <c r="B1242" s="39" t="s">
        <v>98</v>
      </c>
      <c r="C1242" s="39" t="s">
        <v>97</v>
      </c>
      <c r="D1242" s="39" t="s">
        <v>96</v>
      </c>
      <c r="E1242" s="39" t="s">
        <v>90</v>
      </c>
      <c r="F1242" s="50">
        <v>98338</v>
      </c>
      <c r="G1242" s="39" t="s">
        <v>95</v>
      </c>
      <c r="H1242" s="41"/>
      <c r="I1242" s="41"/>
      <c r="J1242" s="41"/>
      <c r="K1242" s="40"/>
    </row>
    <row r="1243" spans="1:11">
      <c r="A1243" s="39" t="s">
        <v>94</v>
      </c>
      <c r="B1243" s="39" t="s">
        <v>93</v>
      </c>
      <c r="C1243" s="39" t="s">
        <v>92</v>
      </c>
      <c r="D1243" s="39" t="s">
        <v>91</v>
      </c>
      <c r="E1243" s="39" t="s">
        <v>90</v>
      </c>
      <c r="F1243" s="50">
        <v>98277</v>
      </c>
      <c r="G1243" s="39" t="s">
        <v>89</v>
      </c>
      <c r="H1243" s="41"/>
      <c r="I1243" s="41"/>
      <c r="J1243" s="41"/>
      <c r="K1243" s="40"/>
    </row>
    <row r="1244" spans="1:11">
      <c r="A1244" s="39" t="s">
        <v>88</v>
      </c>
      <c r="B1244" s="39" t="s">
        <v>87</v>
      </c>
      <c r="C1244" s="39" t="s">
        <v>86</v>
      </c>
      <c r="D1244" s="39" t="s">
        <v>85</v>
      </c>
      <c r="E1244" s="39" t="s">
        <v>55</v>
      </c>
      <c r="F1244" s="50">
        <v>53217</v>
      </c>
      <c r="G1244" s="39" t="s">
        <v>84</v>
      </c>
      <c r="H1244" s="41"/>
      <c r="I1244" s="41"/>
      <c r="J1244" s="41"/>
      <c r="K1244" s="40"/>
    </row>
    <row r="1245" spans="1:11">
      <c r="A1245" s="39" t="s">
        <v>83</v>
      </c>
      <c r="B1245" s="39" t="s">
        <v>82</v>
      </c>
      <c r="C1245" s="39" t="s">
        <v>81</v>
      </c>
      <c r="D1245" s="39" t="s">
        <v>71</v>
      </c>
      <c r="E1245" s="39" t="s">
        <v>55</v>
      </c>
      <c r="F1245" s="50">
        <v>53711</v>
      </c>
      <c r="G1245" s="39" t="s">
        <v>80</v>
      </c>
      <c r="H1245" s="41"/>
      <c r="I1245" s="41"/>
      <c r="J1245" s="41"/>
      <c r="K1245" s="40"/>
    </row>
    <row r="1246" spans="1:11">
      <c r="A1246" s="39" t="s">
        <v>79</v>
      </c>
      <c r="B1246" s="39" t="s">
        <v>78</v>
      </c>
      <c r="C1246" s="39" t="s">
        <v>77</v>
      </c>
      <c r="D1246" s="39" t="s">
        <v>76</v>
      </c>
      <c r="E1246" s="39" t="s">
        <v>55</v>
      </c>
      <c r="F1246" s="50">
        <v>53005</v>
      </c>
      <c r="G1246" s="39" t="s">
        <v>75</v>
      </c>
      <c r="H1246" s="41"/>
      <c r="I1246" s="41"/>
      <c r="J1246" s="41"/>
      <c r="K1246" s="40"/>
    </row>
    <row r="1247" spans="1:11">
      <c r="A1247" s="39" t="s">
        <v>74</v>
      </c>
      <c r="B1247" s="39" t="s">
        <v>73</v>
      </c>
      <c r="C1247" s="39" t="s">
        <v>72</v>
      </c>
      <c r="D1247" s="39" t="s">
        <v>71</v>
      </c>
      <c r="E1247" s="39" t="s">
        <v>55</v>
      </c>
      <c r="F1247" s="50">
        <v>53711</v>
      </c>
      <c r="G1247" s="39" t="s">
        <v>70</v>
      </c>
      <c r="H1247" s="41"/>
      <c r="I1247" s="41"/>
      <c r="J1247" s="41"/>
      <c r="K1247" s="40"/>
    </row>
    <row r="1248" spans="1:11">
      <c r="A1248" s="39" t="s">
        <v>69</v>
      </c>
      <c r="B1248" s="39" t="s">
        <v>68</v>
      </c>
      <c r="C1248" s="39" t="s">
        <v>67</v>
      </c>
      <c r="D1248" s="39" t="s">
        <v>66</v>
      </c>
      <c r="E1248" s="39" t="s">
        <v>55</v>
      </c>
      <c r="F1248" s="50">
        <v>54935</v>
      </c>
      <c r="G1248" s="39" t="s">
        <v>65</v>
      </c>
      <c r="H1248" s="41"/>
      <c r="I1248" s="41"/>
      <c r="J1248" s="41"/>
      <c r="K1248" s="40"/>
    </row>
    <row r="1249" spans="1:11">
      <c r="A1249" s="39" t="s">
        <v>64</v>
      </c>
      <c r="B1249" s="39" t="s">
        <v>63</v>
      </c>
      <c r="C1249" s="39" t="s">
        <v>62</v>
      </c>
      <c r="D1249" s="39" t="s">
        <v>61</v>
      </c>
      <c r="E1249" s="39" t="s">
        <v>55</v>
      </c>
      <c r="F1249" s="50">
        <v>53040</v>
      </c>
      <c r="G1249" s="39" t="s">
        <v>60</v>
      </c>
      <c r="H1249" s="41"/>
      <c r="I1249" s="41"/>
      <c r="J1249" s="41"/>
      <c r="K1249" s="40"/>
    </row>
    <row r="1250" spans="1:11">
      <c r="A1250" s="39" t="s">
        <v>59</v>
      </c>
      <c r="B1250" s="39" t="s">
        <v>58</v>
      </c>
      <c r="C1250" s="39" t="s">
        <v>57</v>
      </c>
      <c r="D1250" s="39" t="s">
        <v>56</v>
      </c>
      <c r="E1250" s="39" t="s">
        <v>55</v>
      </c>
      <c r="F1250" s="50">
        <v>53213</v>
      </c>
      <c r="G1250" s="39" t="s">
        <v>54</v>
      </c>
      <c r="H1250" s="41"/>
      <c r="I1250" s="41"/>
      <c r="J1250" s="41"/>
      <c r="K1250" s="40"/>
    </row>
    <row r="1251" spans="1:11">
      <c r="A1251" s="39" t="s">
        <v>53</v>
      </c>
      <c r="B1251" s="39" t="s">
        <v>52</v>
      </c>
      <c r="C1251" s="39" t="s">
        <v>51</v>
      </c>
      <c r="D1251" s="39" t="s">
        <v>50</v>
      </c>
      <c r="E1251" s="39" t="s">
        <v>44</v>
      </c>
      <c r="F1251" s="50">
        <v>25443</v>
      </c>
      <c r="G1251" s="39" t="s">
        <v>49</v>
      </c>
      <c r="H1251" s="41"/>
      <c r="I1251" s="41"/>
      <c r="J1251" s="41"/>
      <c r="K1251" s="40"/>
    </row>
    <row r="1252" spans="1:11">
      <c r="A1252" s="39" t="s">
        <v>48</v>
      </c>
      <c r="B1252" s="39" t="s">
        <v>47</v>
      </c>
      <c r="C1252" s="39" t="s">
        <v>46</v>
      </c>
      <c r="D1252" s="39" t="s">
        <v>45</v>
      </c>
      <c r="E1252" s="39" t="s">
        <v>44</v>
      </c>
      <c r="F1252" s="50">
        <v>24915</v>
      </c>
      <c r="G1252" s="39" t="s">
        <v>43</v>
      </c>
      <c r="H1252" s="41"/>
      <c r="I1252" s="41"/>
      <c r="J1252" s="41"/>
      <c r="K1252" s="40"/>
    </row>
    <row r="1253" spans="1:11">
      <c r="A1253" s="39" t="s">
        <v>42</v>
      </c>
      <c r="B1253" s="39" t="s">
        <v>41</v>
      </c>
      <c r="C1253" s="39" t="s">
        <v>40</v>
      </c>
      <c r="D1253" s="39" t="s">
        <v>39</v>
      </c>
      <c r="E1253" s="39" t="s">
        <v>38</v>
      </c>
      <c r="F1253" s="50">
        <v>83001</v>
      </c>
      <c r="G1253" s="39" t="s">
        <v>37</v>
      </c>
      <c r="H1253" s="41"/>
      <c r="I1253" s="41"/>
      <c r="J1253" s="41"/>
      <c r="K1253" s="40"/>
    </row>
    <row r="1254" spans="1:11">
      <c r="A1254" s="39" t="s">
        <v>8</v>
      </c>
      <c r="B1254" s="43"/>
      <c r="C1254" s="43"/>
      <c r="D1254" s="43"/>
      <c r="E1254" s="43"/>
      <c r="F1254" s="51"/>
      <c r="G1254" s="43"/>
      <c r="H1254" s="42"/>
      <c r="I1254" s="42"/>
      <c r="J1254" s="42"/>
      <c r="K1254" s="42"/>
    </row>
    <row r="1255" spans="1:11">
      <c r="B1255" s="39"/>
      <c r="C1255" s="39"/>
      <c r="D1255" s="39"/>
      <c r="E1255" s="39"/>
      <c r="F1255" s="50"/>
      <c r="G1255" s="39"/>
      <c r="H1255" s="41"/>
      <c r="I1255" s="41"/>
      <c r="J1255" s="41"/>
      <c r="K1255" s="40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>
    <tabColor rgb="FFFFC000"/>
  </sheetPr>
  <dimension ref="A2:B55"/>
  <sheetViews>
    <sheetView zoomScale="145" zoomScaleNormal="145" workbookViewId="0">
      <selection activeCell="B15" sqref="B15"/>
    </sheetView>
  </sheetViews>
  <sheetFormatPr defaultRowHeight="12.75"/>
  <cols>
    <col min="2" max="2" width="17.140625" customWidth="1"/>
  </cols>
  <sheetData>
    <row r="2" spans="1:2" ht="15">
      <c r="A2" t="s">
        <v>4487</v>
      </c>
      <c r="B2" s="15"/>
    </row>
    <row r="3" spans="1:2" ht="15">
      <c r="A3" t="s">
        <v>4463</v>
      </c>
      <c r="B3" s="15"/>
    </row>
    <row r="4" spans="1:2" ht="15">
      <c r="A4" t="s">
        <v>4462</v>
      </c>
      <c r="B4" s="15"/>
    </row>
    <row r="5" spans="1:2" ht="15">
      <c r="A5" t="s">
        <v>4461</v>
      </c>
      <c r="B5" s="15" t="s">
        <v>3839</v>
      </c>
    </row>
    <row r="6" spans="1:2" ht="15">
      <c r="A6" t="s">
        <v>4488</v>
      </c>
      <c r="B6" s="15"/>
    </row>
    <row r="8" spans="1:2" ht="15">
      <c r="A8" t="s">
        <v>6286</v>
      </c>
      <c r="B8" s="169">
        <v>72</v>
      </c>
    </row>
    <row r="50" spans="1:1">
      <c r="A50" t="s">
        <v>2307</v>
      </c>
    </row>
    <row r="51" spans="1:1">
      <c r="A51" t="s">
        <v>1954</v>
      </c>
    </row>
    <row r="52" spans="1:1">
      <c r="A52" t="s">
        <v>250</v>
      </c>
    </row>
    <row r="53" spans="1:1">
      <c r="A53" t="s">
        <v>3839</v>
      </c>
    </row>
    <row r="54" spans="1:1">
      <c r="A54" t="s">
        <v>761</v>
      </c>
    </row>
    <row r="55" spans="1:1">
      <c r="A55" t="s">
        <v>2557</v>
      </c>
    </row>
  </sheetData>
  <phoneticPr fontId="0" type="noConversion"/>
  <dataValidations count="2">
    <dataValidation type="list" operator="equal" allowBlank="1" showInputMessage="1" showErrorMessage="1" errorTitle="State" error="Select from drop down." promptTitle="State" prompt="Please select from the drop down list." sqref="B5" xr:uid="{39C11061-D80B-4DA2-B984-CAADF58E4027}">
      <formula1>$A$50:$A$55</formula1>
    </dataValidation>
    <dataValidation type="custom" allowBlank="1" showInputMessage="1" showErrorMessage="1" error="Please type a number." sqref="B8" xr:uid="{5828B94C-7A47-4795-9066-C35A29310CAD}">
      <formula1>ISNUMBER(B8)</formula1>
    </dataValidation>
  </dataValidation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E16"/>
  <sheetViews>
    <sheetView tabSelected="1" zoomScale="175" zoomScaleNormal="175" workbookViewId="0">
      <selection activeCell="B5" sqref="B5"/>
    </sheetView>
  </sheetViews>
  <sheetFormatPr defaultRowHeight="15"/>
  <cols>
    <col min="1" max="1" width="29.28515625" style="124" bestFit="1" customWidth="1"/>
    <col min="2" max="2" width="14.7109375" style="124" bestFit="1" customWidth="1"/>
    <col min="3" max="5" width="13.5703125" style="124" bestFit="1" customWidth="1"/>
    <col min="6" max="16384" width="9.140625" style="124"/>
  </cols>
  <sheetData>
    <row r="1" spans="1:5">
      <c r="A1" s="200" t="s">
        <v>6238</v>
      </c>
      <c r="B1" s="200"/>
    </row>
    <row r="2" spans="1:5">
      <c r="A2" s="125"/>
      <c r="B2" s="125"/>
    </row>
    <row r="3" spans="1:5">
      <c r="A3" s="125" t="s">
        <v>6239</v>
      </c>
      <c r="B3" s="126">
        <v>200000</v>
      </c>
    </row>
    <row r="4" spans="1:5">
      <c r="A4" s="125" t="s">
        <v>6240</v>
      </c>
      <c r="B4" s="126">
        <v>20000</v>
      </c>
    </row>
    <row r="5" spans="1:5">
      <c r="A5" s="125" t="s">
        <v>6241</v>
      </c>
      <c r="B5" s="127"/>
    </row>
    <row r="6" spans="1:5">
      <c r="A6" s="125" t="s">
        <v>5229</v>
      </c>
      <c r="B6" s="125">
        <v>15</v>
      </c>
    </row>
    <row r="7" spans="1:5">
      <c r="A7" s="125" t="s">
        <v>6242</v>
      </c>
      <c r="B7" s="128">
        <v>3.5000000000000003E-2</v>
      </c>
      <c r="C7" s="129"/>
      <c r="D7" s="129"/>
      <c r="E7" s="129"/>
    </row>
    <row r="8" spans="1:5">
      <c r="A8" s="125" t="s">
        <v>6243</v>
      </c>
      <c r="B8" s="127"/>
    </row>
    <row r="9" spans="1:5">
      <c r="A9" s="125"/>
      <c r="B9" s="125"/>
    </row>
    <row r="10" spans="1:5">
      <c r="A10" s="130" t="s">
        <v>6244</v>
      </c>
      <c r="B10" s="127"/>
      <c r="C10" s="131"/>
      <c r="D10" s="131"/>
      <c r="E10" s="131"/>
    </row>
    <row r="11" spans="1:5">
      <c r="A11" s="125" t="s">
        <v>6245</v>
      </c>
      <c r="B11" s="127"/>
      <c r="C11" s="131"/>
      <c r="D11" s="131"/>
      <c r="E11" s="131"/>
    </row>
    <row r="12" spans="1:5">
      <c r="A12" s="125" t="s">
        <v>6246</v>
      </c>
      <c r="B12" s="127"/>
      <c r="C12" s="131"/>
      <c r="D12" s="131"/>
      <c r="E12" s="131"/>
    </row>
    <row r="13" spans="1:5">
      <c r="A13" s="125"/>
      <c r="B13" s="125"/>
    </row>
    <row r="14" spans="1:5">
      <c r="A14" s="125" t="s">
        <v>6247</v>
      </c>
      <c r="B14" s="127"/>
      <c r="C14" s="131"/>
      <c r="D14" s="131"/>
      <c r="E14" s="131"/>
    </row>
    <row r="15" spans="1:5">
      <c r="A15" s="125" t="s">
        <v>5230</v>
      </c>
      <c r="B15" s="127"/>
      <c r="C15" s="131"/>
      <c r="D15" s="131"/>
      <c r="E15" s="131"/>
    </row>
    <row r="16" spans="1:5">
      <c r="A16" s="125"/>
      <c r="B16" s="125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rgb="FFFF0000"/>
  </sheetPr>
  <dimension ref="A1:G11"/>
  <sheetViews>
    <sheetView zoomScale="190" zoomScaleNormal="190" workbookViewId="0">
      <selection activeCell="E4" sqref="E4"/>
    </sheetView>
  </sheetViews>
  <sheetFormatPr defaultRowHeight="15"/>
  <cols>
    <col min="1" max="1" width="24.140625" style="67" bestFit="1" customWidth="1"/>
    <col min="2" max="2" width="11.140625" style="67" bestFit="1" customWidth="1"/>
    <col min="3" max="4" width="8.7109375" style="67" bestFit="1" customWidth="1"/>
    <col min="5" max="5" width="11.85546875" style="67" customWidth="1"/>
    <col min="6" max="6" width="12.5703125" style="69" bestFit="1" customWidth="1"/>
    <col min="7" max="7" width="23" style="67" bestFit="1" customWidth="1"/>
    <col min="8" max="16384" width="9.140625" style="67"/>
  </cols>
  <sheetData>
    <row r="1" spans="1:7">
      <c r="A1" s="64"/>
      <c r="B1" s="67" t="s">
        <v>5231</v>
      </c>
      <c r="C1" s="67" t="s">
        <v>5232</v>
      </c>
      <c r="D1" s="67" t="s">
        <v>5233</v>
      </c>
      <c r="E1" s="67" t="s">
        <v>5234</v>
      </c>
      <c r="F1" s="69" t="s">
        <v>5235</v>
      </c>
      <c r="G1" s="67" t="s">
        <v>5236</v>
      </c>
    </row>
    <row r="2" spans="1:7">
      <c r="A2" s="64" t="s">
        <v>5237</v>
      </c>
      <c r="B2" s="69">
        <v>0.75</v>
      </c>
      <c r="C2" s="69">
        <v>0.65</v>
      </c>
      <c r="D2" s="69">
        <v>0.75</v>
      </c>
      <c r="E2" s="69">
        <v>0.85</v>
      </c>
    </row>
    <row r="3" spans="1:7">
      <c r="A3" s="64" t="s">
        <v>5238</v>
      </c>
      <c r="B3" s="69">
        <v>0.87</v>
      </c>
      <c r="C3" s="69">
        <v>0.78</v>
      </c>
      <c r="D3" s="69">
        <v>0.68</v>
      </c>
      <c r="E3" s="69">
        <v>0.98</v>
      </c>
    </row>
    <row r="4" spans="1:7">
      <c r="A4" s="64" t="s">
        <v>5239</v>
      </c>
      <c r="B4" s="69">
        <v>0.56000000000000005</v>
      </c>
      <c r="C4" s="69">
        <v>0.88</v>
      </c>
      <c r="D4" s="69">
        <v>0.98</v>
      </c>
      <c r="E4" s="69">
        <v>0.68</v>
      </c>
    </row>
    <row r="5" spans="1:7">
      <c r="A5" s="64" t="s">
        <v>5240</v>
      </c>
      <c r="B5" s="69">
        <v>0.43</v>
      </c>
      <c r="C5" s="69">
        <v>0.64</v>
      </c>
      <c r="D5" s="69">
        <v>0.54</v>
      </c>
      <c r="E5" s="69">
        <v>0.74</v>
      </c>
    </row>
    <row r="6" spans="1:7">
      <c r="A6" s="64" t="s">
        <v>5241</v>
      </c>
      <c r="B6" s="69">
        <v>0.96</v>
      </c>
      <c r="C6" s="69">
        <v>0.89</v>
      </c>
      <c r="D6" s="69">
        <v>0.79</v>
      </c>
      <c r="E6" s="69">
        <v>0.69</v>
      </c>
    </row>
    <row r="7" spans="1:7">
      <c r="A7" s="64" t="s">
        <v>5242</v>
      </c>
      <c r="B7" s="69">
        <v>0.65</v>
      </c>
      <c r="C7" s="69">
        <v>0.9</v>
      </c>
      <c r="D7" s="69">
        <v>0.7</v>
      </c>
      <c r="E7" s="69">
        <v>0.88</v>
      </c>
    </row>
    <row r="8" spans="1:7">
      <c r="A8" s="64" t="s">
        <v>5243</v>
      </c>
      <c r="B8" s="69">
        <v>0.68</v>
      </c>
      <c r="C8" s="69">
        <v>0.6</v>
      </c>
      <c r="D8" s="69">
        <v>0.8</v>
      </c>
      <c r="E8" s="69">
        <v>0.66</v>
      </c>
    </row>
    <row r="9" spans="1:7">
      <c r="A9" s="64" t="s">
        <v>5244</v>
      </c>
      <c r="B9" s="69">
        <v>0.9</v>
      </c>
      <c r="C9" s="69">
        <v>0.55000000000000004</v>
      </c>
      <c r="D9" s="69">
        <v>0.65</v>
      </c>
      <c r="E9" s="69">
        <v>0.75</v>
      </c>
    </row>
    <row r="10" spans="1:7">
      <c r="A10" s="64" t="s">
        <v>5245</v>
      </c>
      <c r="B10" s="69">
        <v>0.72</v>
      </c>
      <c r="C10" s="69">
        <v>0.76</v>
      </c>
      <c r="D10" s="69">
        <v>0.86</v>
      </c>
      <c r="E10" s="69">
        <v>0.46</v>
      </c>
    </row>
    <row r="11" spans="1:7">
      <c r="A11" s="64" t="s">
        <v>5246</v>
      </c>
      <c r="B11" s="69">
        <v>0.91</v>
      </c>
      <c r="C11" s="69">
        <v>0.84</v>
      </c>
      <c r="D11" s="69">
        <v>0.94</v>
      </c>
      <c r="E11" s="69">
        <v>0.54</v>
      </c>
    </row>
  </sheetData>
  <hyperlinks>
    <hyperlink ref="A2" r:id="rId1" xr:uid="{00000000-0004-0000-1600-000000000000}"/>
    <hyperlink ref="A3" r:id="rId2" xr:uid="{00000000-0004-0000-1600-000001000000}"/>
    <hyperlink ref="A4" r:id="rId3" xr:uid="{00000000-0004-0000-1600-000002000000}"/>
    <hyperlink ref="A5" r:id="rId4" xr:uid="{00000000-0004-0000-1600-000003000000}"/>
    <hyperlink ref="A6" r:id="rId5" xr:uid="{00000000-0004-0000-1600-000004000000}"/>
    <hyperlink ref="A7" r:id="rId6" xr:uid="{00000000-0004-0000-1600-000005000000}"/>
    <hyperlink ref="A8" r:id="rId7" xr:uid="{00000000-0004-0000-1600-000006000000}"/>
    <hyperlink ref="A9" r:id="rId8" xr:uid="{00000000-0004-0000-1600-000007000000}"/>
    <hyperlink ref="A10" r:id="rId9" xr:uid="{00000000-0004-0000-1600-000008000000}"/>
    <hyperlink ref="A11" r:id="rId10" xr:uid="{00000000-0004-0000-1600-000009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>
    <tabColor rgb="FF00B0F0"/>
  </sheetPr>
  <dimension ref="A1:B10"/>
  <sheetViews>
    <sheetView zoomScale="205" zoomScaleNormal="205" workbookViewId="0">
      <selection activeCell="B3" sqref="B3"/>
    </sheetView>
  </sheetViews>
  <sheetFormatPr defaultRowHeight="15"/>
  <cols>
    <col min="1" max="1" width="13.42578125" style="67" bestFit="1" customWidth="1"/>
    <col min="2" max="2" width="17.5703125" style="67" bestFit="1" customWidth="1"/>
    <col min="3" max="3" width="9.140625" style="67"/>
    <col min="4" max="4" width="18.5703125" style="67" bestFit="1" customWidth="1"/>
    <col min="5" max="5" width="11.28515625" style="67" bestFit="1" customWidth="1"/>
    <col min="6" max="16384" width="9.140625" style="67"/>
  </cols>
  <sheetData>
    <row r="1" spans="1:2">
      <c r="A1" s="67" t="s">
        <v>5247</v>
      </c>
      <c r="B1" s="67" t="s">
        <v>5248</v>
      </c>
    </row>
    <row r="2" spans="1:2">
      <c r="A2" s="67">
        <v>12</v>
      </c>
      <c r="B2" s="70">
        <f>_xlfn.IFS(A2&lt;=10,2.95,A2&lt;=25,4.95)</f>
        <v>4.95</v>
      </c>
    </row>
    <row r="5" spans="1:2" ht="15.75" thickBot="1"/>
    <row r="6" spans="1:2">
      <c r="A6" s="201" t="s">
        <v>5249</v>
      </c>
      <c r="B6" s="202"/>
    </row>
    <row r="7" spans="1:2">
      <c r="A7" s="71" t="s">
        <v>5250</v>
      </c>
      <c r="B7" s="72">
        <v>2.95</v>
      </c>
    </row>
    <row r="8" spans="1:2">
      <c r="A8" s="71" t="s">
        <v>5251</v>
      </c>
      <c r="B8" s="72">
        <v>4.95</v>
      </c>
    </row>
    <row r="9" spans="1:2">
      <c r="A9" s="71" t="s">
        <v>5252</v>
      </c>
      <c r="B9" s="72">
        <v>8.9499999999999993</v>
      </c>
    </row>
    <row r="10" spans="1:2" ht="15.75" thickBot="1">
      <c r="A10" s="73" t="s">
        <v>5253</v>
      </c>
      <c r="B10" s="74" t="s">
        <v>5254</v>
      </c>
    </row>
  </sheetData>
  <mergeCells count="1"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C000"/>
  </sheetPr>
  <dimension ref="A1:J22"/>
  <sheetViews>
    <sheetView topLeftCell="A2" zoomScale="175" zoomScaleNormal="175" workbookViewId="0">
      <selection activeCell="E4" sqref="E4"/>
    </sheetView>
  </sheetViews>
  <sheetFormatPr defaultRowHeight="15"/>
  <cols>
    <col min="1" max="1" width="15.5703125" style="7" bestFit="1" customWidth="1"/>
    <col min="2" max="2" width="15.28515625" style="7" bestFit="1" customWidth="1"/>
    <col min="3" max="3" width="17.28515625" style="7" bestFit="1" customWidth="1"/>
    <col min="4" max="4" width="17" style="7" bestFit="1" customWidth="1"/>
    <col min="5" max="5" width="15.5703125" style="7" bestFit="1" customWidth="1"/>
    <col min="6" max="9" width="9.140625" style="7"/>
    <col min="10" max="10" width="20.85546875" style="7" customWidth="1"/>
    <col min="11" max="16384" width="9.140625" style="7"/>
  </cols>
  <sheetData>
    <row r="1" spans="1:6">
      <c r="A1" s="188" t="s">
        <v>21</v>
      </c>
      <c r="B1" s="188"/>
      <c r="C1" s="188"/>
      <c r="D1" s="188"/>
      <c r="E1" s="188"/>
      <c r="F1" s="188"/>
    </row>
    <row r="2" spans="1:6" s="22" customFormat="1">
      <c r="A2" s="21"/>
      <c r="B2" s="21"/>
      <c r="C2" s="21"/>
      <c r="D2" s="21"/>
      <c r="E2" s="21"/>
      <c r="F2" s="21"/>
    </row>
    <row r="3" spans="1:6">
      <c r="A3" s="189" t="s">
        <v>20</v>
      </c>
      <c r="B3" s="189"/>
      <c r="D3" s="12" t="s">
        <v>8</v>
      </c>
      <c r="E3" s="17">
        <f>SUM(B4:B15)</f>
        <v>5178000</v>
      </c>
    </row>
    <row r="4" spans="1:6">
      <c r="A4" s="14" t="s">
        <v>0</v>
      </c>
      <c r="B4" s="11">
        <v>550000</v>
      </c>
    </row>
    <row r="5" spans="1:6">
      <c r="A5" s="14" t="s">
        <v>19</v>
      </c>
      <c r="B5" s="11">
        <v>450000</v>
      </c>
    </row>
    <row r="6" spans="1:6">
      <c r="A6" s="14" t="s">
        <v>18</v>
      </c>
      <c r="B6" s="11">
        <v>344000</v>
      </c>
    </row>
    <row r="7" spans="1:6">
      <c r="A7" s="14" t="s">
        <v>17</v>
      </c>
      <c r="B7" s="11">
        <v>333000</v>
      </c>
    </row>
    <row r="8" spans="1:6">
      <c r="A8" s="14" t="s">
        <v>16</v>
      </c>
      <c r="B8" s="11">
        <v>234000</v>
      </c>
    </row>
    <row r="9" spans="1:6">
      <c r="A9" s="14" t="s">
        <v>15</v>
      </c>
      <c r="B9" s="11">
        <v>555000</v>
      </c>
    </row>
    <row r="10" spans="1:6">
      <c r="A10" s="14" t="s">
        <v>14</v>
      </c>
      <c r="B10" s="11">
        <v>456000</v>
      </c>
    </row>
    <row r="11" spans="1:6">
      <c r="A11" s="14" t="s">
        <v>13</v>
      </c>
      <c r="B11" s="11">
        <v>999000</v>
      </c>
    </row>
    <row r="12" spans="1:6">
      <c r="A12" s="14" t="s">
        <v>12</v>
      </c>
      <c r="B12" s="11">
        <v>467000</v>
      </c>
    </row>
    <row r="13" spans="1:6">
      <c r="A13" s="14" t="s">
        <v>11</v>
      </c>
      <c r="B13" s="11">
        <v>456000</v>
      </c>
    </row>
    <row r="14" spans="1:6">
      <c r="A14" s="14" t="s">
        <v>10</v>
      </c>
      <c r="B14" s="11">
        <v>234000</v>
      </c>
    </row>
    <row r="15" spans="1:6">
      <c r="A15" s="14" t="s">
        <v>9</v>
      </c>
      <c r="B15" s="11">
        <v>100000</v>
      </c>
    </row>
    <row r="16" spans="1:6">
      <c r="A16" s="12" t="s">
        <v>8</v>
      </c>
      <c r="B16" s="17">
        <f>SUM(B4:B15)</f>
        <v>5178000</v>
      </c>
    </row>
    <row r="17" spans="1:10">
      <c r="A17" s="20"/>
    </row>
    <row r="18" spans="1:10">
      <c r="A18" s="19"/>
      <c r="B18" s="19"/>
      <c r="C18" s="19"/>
      <c r="D18" s="19"/>
      <c r="J18"/>
    </row>
    <row r="19" spans="1:10">
      <c r="A19" s="14"/>
      <c r="B19" s="13">
        <v>2011</v>
      </c>
      <c r="C19" s="13">
        <v>2012</v>
      </c>
      <c r="D19" s="13">
        <v>2013</v>
      </c>
      <c r="E19" s="13" t="s">
        <v>8</v>
      </c>
    </row>
    <row r="20" spans="1:10">
      <c r="A20" s="12" t="s">
        <v>7</v>
      </c>
      <c r="B20" s="11">
        <v>1987897</v>
      </c>
      <c r="C20" s="11">
        <v>2008765</v>
      </c>
      <c r="D20" s="11">
        <v>1456324</v>
      </c>
      <c r="E20" s="17"/>
    </row>
    <row r="21" spans="1:10">
      <c r="A21" s="8"/>
      <c r="B21" s="8"/>
      <c r="C21" s="10"/>
      <c r="D21" s="10"/>
      <c r="E21" s="8"/>
    </row>
    <row r="22" spans="1:10">
      <c r="A22" s="9" t="s">
        <v>6</v>
      </c>
      <c r="B22" s="18"/>
      <c r="C22" s="8"/>
      <c r="D22" s="8"/>
      <c r="E22" s="8"/>
    </row>
  </sheetData>
  <mergeCells count="2">
    <mergeCell ref="A1:F1"/>
    <mergeCell ref="A3:B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tabColor rgb="FF92D050"/>
  </sheetPr>
  <dimension ref="A1:F11"/>
  <sheetViews>
    <sheetView zoomScale="190" zoomScaleNormal="190" workbookViewId="0">
      <selection activeCell="A2" sqref="A2"/>
    </sheetView>
  </sheetViews>
  <sheetFormatPr defaultRowHeight="15"/>
  <cols>
    <col min="1" max="1" width="9.140625" style="67"/>
    <col min="2" max="2" width="17.5703125" style="67" bestFit="1" customWidth="1"/>
    <col min="3" max="5" width="9.140625" style="67"/>
    <col min="6" max="6" width="17.5703125" style="67" bestFit="1" customWidth="1"/>
    <col min="7" max="16384" width="9.140625" style="67"/>
  </cols>
  <sheetData>
    <row r="1" spans="1:6">
      <c r="A1" s="75" t="s">
        <v>5247</v>
      </c>
      <c r="B1" s="75" t="s">
        <v>5248</v>
      </c>
      <c r="D1" s="76" t="s">
        <v>5247</v>
      </c>
      <c r="E1" s="76" t="s">
        <v>6281</v>
      </c>
      <c r="F1" s="76" t="s">
        <v>5248</v>
      </c>
    </row>
    <row r="2" spans="1:6">
      <c r="A2" s="77">
        <v>12</v>
      </c>
      <c r="B2" s="68">
        <f>VLOOKUP(A2,D1:F11,3)</f>
        <v>4.95</v>
      </c>
      <c r="D2" s="78">
        <v>5</v>
      </c>
      <c r="E2" s="78">
        <v>101</v>
      </c>
      <c r="F2" s="79">
        <v>2.95</v>
      </c>
    </row>
    <row r="3" spans="1:6">
      <c r="D3" s="78">
        <v>10</v>
      </c>
      <c r="E3" s="78">
        <v>102</v>
      </c>
      <c r="F3" s="79">
        <v>4.95</v>
      </c>
    </row>
    <row r="4" spans="1:6">
      <c r="D4" s="78">
        <v>15</v>
      </c>
      <c r="E4" s="78">
        <v>103</v>
      </c>
      <c r="F4" s="79">
        <v>6.95</v>
      </c>
    </row>
    <row r="5" spans="1:6">
      <c r="D5" s="78">
        <v>20</v>
      </c>
      <c r="E5" s="78">
        <v>104</v>
      </c>
      <c r="F5" s="79">
        <v>8.9499999999999993</v>
      </c>
    </row>
    <row r="6" spans="1:6">
      <c r="D6" s="78">
        <v>25</v>
      </c>
      <c r="E6" s="78">
        <v>105</v>
      </c>
      <c r="F6" s="79">
        <v>10.95</v>
      </c>
    </row>
    <row r="7" spans="1:6">
      <c r="D7" s="78">
        <v>30</v>
      </c>
      <c r="E7" s="78">
        <v>106</v>
      </c>
      <c r="F7" s="79">
        <v>12.95</v>
      </c>
    </row>
    <row r="8" spans="1:6">
      <c r="D8" s="78">
        <v>35</v>
      </c>
      <c r="E8" s="78">
        <v>107</v>
      </c>
      <c r="F8" s="79">
        <v>14.95</v>
      </c>
    </row>
    <row r="9" spans="1:6">
      <c r="D9" s="78">
        <v>40</v>
      </c>
      <c r="E9" s="78">
        <v>108</v>
      </c>
      <c r="F9" s="79">
        <v>16.95</v>
      </c>
    </row>
    <row r="10" spans="1:6">
      <c r="D10" s="78">
        <v>45</v>
      </c>
      <c r="E10" s="78">
        <v>109</v>
      </c>
      <c r="F10" s="79">
        <v>18.95</v>
      </c>
    </row>
    <row r="11" spans="1:6">
      <c r="D11" s="78">
        <v>50</v>
      </c>
      <c r="E11" s="78">
        <v>110</v>
      </c>
      <c r="F11" s="79">
        <v>20.95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>
    <tabColor rgb="FFFFC000"/>
  </sheetPr>
  <dimension ref="A1:W50"/>
  <sheetViews>
    <sheetView workbookViewId="0">
      <selection activeCell="L15" sqref="L15"/>
    </sheetView>
  </sheetViews>
  <sheetFormatPr defaultRowHeight="12.75"/>
  <cols>
    <col min="1" max="1" width="11.5703125" style="101" bestFit="1" customWidth="1"/>
    <col min="2" max="2" width="11.140625" bestFit="1" customWidth="1"/>
    <col min="3" max="3" width="15.140625" bestFit="1" customWidth="1"/>
    <col min="4" max="4" width="3" bestFit="1" customWidth="1"/>
    <col min="5" max="5" width="19.28515625" bestFit="1" customWidth="1"/>
    <col min="6" max="6" width="28.85546875" bestFit="1" customWidth="1"/>
    <col min="7" max="7" width="16.42578125" bestFit="1" customWidth="1"/>
    <col min="8" max="8" width="5.42578125" bestFit="1" customWidth="1"/>
    <col min="9" max="9" width="10.5703125" style="95" bestFit="1" customWidth="1"/>
    <col min="10" max="10" width="11.7109375" bestFit="1" customWidth="1"/>
    <col min="11" max="11" width="15.42578125" customWidth="1"/>
    <col min="12" max="12" width="19.7109375" customWidth="1"/>
    <col min="13" max="13" width="10.140625" bestFit="1" customWidth="1"/>
    <col min="14" max="15" width="10.7109375" bestFit="1" customWidth="1"/>
    <col min="16" max="16" width="12.85546875" bestFit="1" customWidth="1"/>
    <col min="22" max="23" width="10.28515625" bestFit="1" customWidth="1"/>
  </cols>
  <sheetData>
    <row r="1" spans="1:23">
      <c r="A1" s="101" t="s">
        <v>5202</v>
      </c>
      <c r="B1" t="s">
        <v>4465</v>
      </c>
      <c r="C1" t="s">
        <v>4464</v>
      </c>
      <c r="D1" t="s">
        <v>2260</v>
      </c>
      <c r="E1" t="s">
        <v>5200</v>
      </c>
      <c r="F1" t="s">
        <v>4463</v>
      </c>
      <c r="G1" t="s">
        <v>4462</v>
      </c>
      <c r="H1" t="s">
        <v>4461</v>
      </c>
      <c r="I1" s="95" t="s">
        <v>4488</v>
      </c>
    </row>
    <row r="2" spans="1:23" ht="13.5" thickBot="1">
      <c r="A2" s="101">
        <v>1001</v>
      </c>
      <c r="B2" t="s">
        <v>435</v>
      </c>
      <c r="C2" t="s">
        <v>4454</v>
      </c>
      <c r="D2" t="s">
        <v>22</v>
      </c>
      <c r="E2" t="s">
        <v>4502</v>
      </c>
      <c r="F2" t="s">
        <v>5193</v>
      </c>
      <c r="G2" t="s">
        <v>2562</v>
      </c>
      <c r="H2" t="s">
        <v>2557</v>
      </c>
      <c r="I2" s="95">
        <v>1106</v>
      </c>
      <c r="V2" s="59"/>
      <c r="W2" s="59"/>
    </row>
    <row r="3" spans="1:23" ht="15">
      <c r="A3" s="101">
        <v>1002</v>
      </c>
      <c r="B3" t="s">
        <v>17</v>
      </c>
      <c r="C3" t="s">
        <v>480</v>
      </c>
      <c r="E3" t="s">
        <v>4523</v>
      </c>
      <c r="F3" t="s">
        <v>4594</v>
      </c>
      <c r="G3" t="s">
        <v>2751</v>
      </c>
      <c r="H3" t="s">
        <v>2557</v>
      </c>
      <c r="I3" s="95">
        <v>1060</v>
      </c>
      <c r="K3" s="96" t="s">
        <v>5202</v>
      </c>
      <c r="L3" s="97"/>
      <c r="V3" s="59"/>
      <c r="W3" s="59"/>
    </row>
    <row r="4" spans="1:23" ht="15">
      <c r="A4" s="101">
        <v>1004</v>
      </c>
      <c r="B4" t="s">
        <v>863</v>
      </c>
      <c r="C4" t="s">
        <v>530</v>
      </c>
      <c r="D4" t="s">
        <v>4508</v>
      </c>
      <c r="E4" t="s">
        <v>4502</v>
      </c>
      <c r="F4" t="s">
        <v>5186</v>
      </c>
      <c r="G4" t="s">
        <v>4580</v>
      </c>
      <c r="H4" t="s">
        <v>2557</v>
      </c>
      <c r="I4" s="95">
        <v>1090</v>
      </c>
      <c r="K4" s="98" t="s">
        <v>5270</v>
      </c>
      <c r="L4" s="99"/>
      <c r="V4" s="59"/>
      <c r="W4" s="61"/>
    </row>
    <row r="5" spans="1:23" ht="15">
      <c r="A5" s="101">
        <v>1006</v>
      </c>
      <c r="B5" t="s">
        <v>515</v>
      </c>
      <c r="C5" t="s">
        <v>4431</v>
      </c>
      <c r="D5" t="s">
        <v>4525</v>
      </c>
      <c r="E5" t="s">
        <v>4502</v>
      </c>
      <c r="F5" t="s">
        <v>5181</v>
      </c>
      <c r="G5" t="s">
        <v>2602</v>
      </c>
      <c r="H5" t="s">
        <v>2557</v>
      </c>
      <c r="I5" s="95">
        <v>1095</v>
      </c>
      <c r="K5" s="98" t="s">
        <v>5221</v>
      </c>
      <c r="L5" s="99"/>
      <c r="V5" s="59"/>
      <c r="W5" s="59"/>
    </row>
    <row r="6" spans="1:23" ht="15">
      <c r="A6" s="101">
        <v>1007</v>
      </c>
      <c r="B6" t="s">
        <v>1628</v>
      </c>
      <c r="C6" t="s">
        <v>459</v>
      </c>
      <c r="D6" t="s">
        <v>4569</v>
      </c>
      <c r="E6" t="s">
        <v>4495</v>
      </c>
      <c r="F6" t="s">
        <v>4665</v>
      </c>
      <c r="G6" t="s">
        <v>2862</v>
      </c>
      <c r="H6" t="s">
        <v>2557</v>
      </c>
      <c r="I6" s="95">
        <v>1028</v>
      </c>
      <c r="K6" s="98" t="s">
        <v>5200</v>
      </c>
      <c r="L6" s="99"/>
      <c r="V6" s="59"/>
      <c r="W6" s="59"/>
    </row>
    <row r="7" spans="1:23" ht="15.75" thickBot="1">
      <c r="A7" s="101">
        <v>1008</v>
      </c>
      <c r="B7" t="s">
        <v>4438</v>
      </c>
      <c r="C7" t="s">
        <v>535</v>
      </c>
      <c r="E7" t="s">
        <v>4502</v>
      </c>
      <c r="F7" t="s">
        <v>5176</v>
      </c>
      <c r="G7" t="s">
        <v>333</v>
      </c>
      <c r="H7" t="s">
        <v>2557</v>
      </c>
      <c r="I7" s="95">
        <v>1101</v>
      </c>
      <c r="K7" s="100" t="s">
        <v>4462</v>
      </c>
      <c r="L7" s="99"/>
      <c r="V7" s="59"/>
      <c r="W7" s="59"/>
    </row>
    <row r="8" spans="1:23">
      <c r="A8" s="101">
        <v>1009</v>
      </c>
      <c r="B8" t="s">
        <v>471</v>
      </c>
      <c r="C8" t="s">
        <v>4442</v>
      </c>
      <c r="D8" t="s">
        <v>4537</v>
      </c>
      <c r="E8" t="s">
        <v>4502</v>
      </c>
      <c r="F8" t="s">
        <v>5031</v>
      </c>
      <c r="G8" t="s">
        <v>333</v>
      </c>
      <c r="H8" t="s">
        <v>2557</v>
      </c>
      <c r="I8" s="95" t="s">
        <v>5173</v>
      </c>
      <c r="V8" s="59"/>
      <c r="W8" s="59"/>
    </row>
    <row r="9" spans="1:23">
      <c r="A9" s="101">
        <v>1010</v>
      </c>
      <c r="B9" t="s">
        <v>69</v>
      </c>
      <c r="C9" t="s">
        <v>1157</v>
      </c>
      <c r="D9" t="s">
        <v>4508</v>
      </c>
      <c r="E9" t="s">
        <v>4502</v>
      </c>
      <c r="F9" t="s">
        <v>5170</v>
      </c>
      <c r="G9" t="s">
        <v>333</v>
      </c>
      <c r="H9" t="s">
        <v>2557</v>
      </c>
      <c r="I9" s="95">
        <v>1104</v>
      </c>
      <c r="V9" s="59"/>
      <c r="W9" s="59"/>
    </row>
    <row r="10" spans="1:23">
      <c r="A10" s="101">
        <v>1011</v>
      </c>
      <c r="B10" t="s">
        <v>279</v>
      </c>
      <c r="C10" t="s">
        <v>4237</v>
      </c>
      <c r="D10" t="s">
        <v>4671</v>
      </c>
      <c r="E10" t="s">
        <v>4502</v>
      </c>
      <c r="F10" t="s">
        <v>4722</v>
      </c>
      <c r="G10" t="s">
        <v>333</v>
      </c>
      <c r="H10" t="s">
        <v>2557</v>
      </c>
      <c r="I10" s="95" t="s">
        <v>4868</v>
      </c>
      <c r="V10" s="59"/>
      <c r="W10" s="59"/>
    </row>
    <row r="11" spans="1:23">
      <c r="A11" s="101">
        <v>1012</v>
      </c>
      <c r="B11" t="s">
        <v>994</v>
      </c>
      <c r="C11" t="s">
        <v>429</v>
      </c>
      <c r="D11" t="s">
        <v>4713</v>
      </c>
      <c r="E11" t="s">
        <v>4745</v>
      </c>
      <c r="F11" t="s">
        <v>5183</v>
      </c>
      <c r="G11" t="s">
        <v>2751</v>
      </c>
      <c r="H11" t="s">
        <v>2557</v>
      </c>
      <c r="I11" s="95">
        <v>1060</v>
      </c>
      <c r="V11" s="59"/>
      <c r="W11" s="59"/>
    </row>
    <row r="12" spans="1:23">
      <c r="A12" s="101">
        <v>1013</v>
      </c>
      <c r="B12" t="s">
        <v>4361</v>
      </c>
      <c r="C12" t="s">
        <v>1654</v>
      </c>
      <c r="D12" t="s">
        <v>4757</v>
      </c>
      <c r="E12" t="s">
        <v>4523</v>
      </c>
      <c r="F12" t="s">
        <v>5161</v>
      </c>
      <c r="G12" t="s">
        <v>2751</v>
      </c>
      <c r="H12" t="s">
        <v>2557</v>
      </c>
      <c r="I12" s="95" t="s">
        <v>5160</v>
      </c>
      <c r="V12" s="59"/>
      <c r="W12" s="59"/>
    </row>
    <row r="13" spans="1:23">
      <c r="A13" s="101">
        <v>1014</v>
      </c>
      <c r="B13" t="s">
        <v>450</v>
      </c>
      <c r="C13" t="s">
        <v>1502</v>
      </c>
      <c r="D13" t="s">
        <v>4569</v>
      </c>
      <c r="E13" t="s">
        <v>4502</v>
      </c>
      <c r="F13" t="s">
        <v>4651</v>
      </c>
      <c r="G13" t="s">
        <v>333</v>
      </c>
      <c r="H13" t="s">
        <v>2557</v>
      </c>
      <c r="I13" s="95">
        <v>1115</v>
      </c>
      <c r="V13" s="59"/>
      <c r="W13" s="59"/>
    </row>
    <row r="14" spans="1:23">
      <c r="A14" s="101">
        <v>1015</v>
      </c>
      <c r="B14" t="s">
        <v>4340</v>
      </c>
      <c r="C14" t="s">
        <v>1595</v>
      </c>
      <c r="D14" t="s">
        <v>4525</v>
      </c>
      <c r="E14" t="s">
        <v>4523</v>
      </c>
      <c r="F14" t="s">
        <v>5158</v>
      </c>
      <c r="G14" t="s">
        <v>2751</v>
      </c>
      <c r="H14" t="s">
        <v>2557</v>
      </c>
      <c r="I14" s="95">
        <v>1060</v>
      </c>
      <c r="V14" s="59"/>
      <c r="W14" s="59"/>
    </row>
    <row r="15" spans="1:23">
      <c r="A15" s="101">
        <v>1016</v>
      </c>
      <c r="B15" t="s">
        <v>519</v>
      </c>
      <c r="C15" t="s">
        <v>4214</v>
      </c>
      <c r="D15" t="s">
        <v>4497</v>
      </c>
      <c r="E15" t="s">
        <v>5155</v>
      </c>
      <c r="F15" t="s">
        <v>5154</v>
      </c>
      <c r="G15" t="s">
        <v>2751</v>
      </c>
      <c r="H15" t="s">
        <v>2557</v>
      </c>
      <c r="I15" s="95">
        <v>1060</v>
      </c>
      <c r="V15" s="59"/>
      <c r="W15" s="59"/>
    </row>
    <row r="16" spans="1:23">
      <c r="A16" s="101">
        <v>1017</v>
      </c>
      <c r="B16" t="s">
        <v>494</v>
      </c>
      <c r="C16" t="s">
        <v>4217</v>
      </c>
      <c r="D16" t="s">
        <v>4525</v>
      </c>
      <c r="E16" t="s">
        <v>4502</v>
      </c>
      <c r="F16" t="s">
        <v>5152</v>
      </c>
      <c r="G16" t="s">
        <v>2646</v>
      </c>
      <c r="H16" t="s">
        <v>2557</v>
      </c>
      <c r="I16" s="95" t="s">
        <v>5151</v>
      </c>
      <c r="V16" s="59"/>
      <c r="W16" s="59"/>
    </row>
    <row r="17" spans="1:23">
      <c r="A17" s="101">
        <v>1018</v>
      </c>
      <c r="B17" t="s">
        <v>541</v>
      </c>
      <c r="C17" t="s">
        <v>4245</v>
      </c>
      <c r="D17" t="s">
        <v>4713</v>
      </c>
      <c r="E17" t="s">
        <v>4523</v>
      </c>
      <c r="F17" t="s">
        <v>5148</v>
      </c>
      <c r="G17" t="s">
        <v>2751</v>
      </c>
      <c r="H17" t="s">
        <v>2557</v>
      </c>
      <c r="I17" s="95">
        <v>1060</v>
      </c>
      <c r="V17" s="59"/>
      <c r="W17" s="59"/>
    </row>
    <row r="18" spans="1:23">
      <c r="A18" s="101">
        <v>1019</v>
      </c>
      <c r="B18" t="s">
        <v>3565</v>
      </c>
      <c r="C18" t="s">
        <v>553</v>
      </c>
      <c r="E18" t="s">
        <v>4502</v>
      </c>
      <c r="F18" t="s">
        <v>5145</v>
      </c>
      <c r="G18" t="s">
        <v>4580</v>
      </c>
      <c r="H18" t="s">
        <v>2557</v>
      </c>
      <c r="I18" s="95" t="s">
        <v>5144</v>
      </c>
      <c r="V18" s="59"/>
      <c r="W18" s="59"/>
    </row>
    <row r="19" spans="1:23">
      <c r="A19" s="101">
        <v>1020</v>
      </c>
      <c r="B19" t="s">
        <v>422</v>
      </c>
      <c r="C19" t="s">
        <v>4241</v>
      </c>
      <c r="D19" t="s">
        <v>4825</v>
      </c>
      <c r="E19" t="s">
        <v>4495</v>
      </c>
      <c r="F19" t="s">
        <v>5141</v>
      </c>
      <c r="G19" t="s">
        <v>4580</v>
      </c>
      <c r="H19" t="s">
        <v>2557</v>
      </c>
      <c r="I19" s="95">
        <v>1089</v>
      </c>
      <c r="V19" s="59"/>
      <c r="W19" s="59"/>
    </row>
    <row r="20" spans="1:23">
      <c r="A20" s="101">
        <v>1021</v>
      </c>
      <c r="B20" t="s">
        <v>314</v>
      </c>
      <c r="C20" t="s">
        <v>465</v>
      </c>
      <c r="E20" t="s">
        <v>4502</v>
      </c>
      <c r="F20" t="s">
        <v>5138</v>
      </c>
      <c r="G20" t="s">
        <v>333</v>
      </c>
      <c r="H20" t="s">
        <v>2557</v>
      </c>
      <c r="I20" s="95">
        <v>1103</v>
      </c>
      <c r="V20" s="59"/>
      <c r="W20" s="59"/>
    </row>
    <row r="21" spans="1:23">
      <c r="A21" s="101">
        <v>1022</v>
      </c>
      <c r="B21" t="s">
        <v>4221</v>
      </c>
      <c r="C21" t="s">
        <v>444</v>
      </c>
      <c r="E21" t="s">
        <v>4502</v>
      </c>
      <c r="F21" t="s">
        <v>5136</v>
      </c>
      <c r="G21" t="s">
        <v>333</v>
      </c>
      <c r="H21" t="s">
        <v>2557</v>
      </c>
      <c r="I21" s="95">
        <v>1111</v>
      </c>
      <c r="V21" s="59"/>
      <c r="W21" s="59"/>
    </row>
    <row r="22" spans="1:23">
      <c r="A22" s="101">
        <v>1023</v>
      </c>
      <c r="B22" t="s">
        <v>4384</v>
      </c>
      <c r="C22" t="s">
        <v>1579</v>
      </c>
      <c r="D22" t="s">
        <v>4676</v>
      </c>
      <c r="E22" t="s">
        <v>4523</v>
      </c>
      <c r="F22" t="s">
        <v>5130</v>
      </c>
      <c r="G22" t="s">
        <v>2751</v>
      </c>
      <c r="H22" t="s">
        <v>2557</v>
      </c>
      <c r="I22" s="95">
        <v>1060</v>
      </c>
      <c r="V22" s="59"/>
      <c r="W22" s="59"/>
    </row>
    <row r="23" spans="1:23">
      <c r="A23" s="101">
        <v>1024</v>
      </c>
      <c r="B23" t="s">
        <v>508</v>
      </c>
      <c r="C23" t="s">
        <v>4350</v>
      </c>
      <c r="D23" t="s">
        <v>4857</v>
      </c>
      <c r="E23" t="s">
        <v>4502</v>
      </c>
      <c r="F23" t="s">
        <v>5167</v>
      </c>
      <c r="G23" t="s">
        <v>2331</v>
      </c>
      <c r="H23" t="s">
        <v>2557</v>
      </c>
      <c r="I23" s="95">
        <v>1036</v>
      </c>
      <c r="V23" s="59"/>
      <c r="W23" s="59"/>
    </row>
    <row r="24" spans="1:23">
      <c r="A24" s="101">
        <v>1025</v>
      </c>
      <c r="B24" t="s">
        <v>440</v>
      </c>
      <c r="C24" t="s">
        <v>4170</v>
      </c>
      <c r="D24" t="s">
        <v>4574</v>
      </c>
      <c r="E24" t="s">
        <v>4502</v>
      </c>
      <c r="F24" t="s">
        <v>4610</v>
      </c>
      <c r="G24" t="s">
        <v>333</v>
      </c>
      <c r="H24" t="s">
        <v>2557</v>
      </c>
      <c r="I24" s="95">
        <v>1103</v>
      </c>
      <c r="V24" s="59"/>
      <c r="W24" s="59"/>
    </row>
    <row r="25" spans="1:23">
      <c r="A25" s="101">
        <v>1026</v>
      </c>
      <c r="B25" t="s">
        <v>583</v>
      </c>
      <c r="C25" t="s">
        <v>502</v>
      </c>
      <c r="D25" t="s">
        <v>4497</v>
      </c>
      <c r="E25" t="s">
        <v>4502</v>
      </c>
      <c r="F25" t="s">
        <v>5126</v>
      </c>
      <c r="G25" t="s">
        <v>2709</v>
      </c>
      <c r="H25" t="s">
        <v>2557</v>
      </c>
      <c r="I25" s="95">
        <v>1056</v>
      </c>
      <c r="V25" s="59"/>
      <c r="W25" s="59"/>
    </row>
    <row r="26" spans="1:23">
      <c r="A26" s="101">
        <v>1027</v>
      </c>
      <c r="B26" t="s">
        <v>4174</v>
      </c>
      <c r="C26" t="s">
        <v>553</v>
      </c>
      <c r="D26" t="s">
        <v>4596</v>
      </c>
      <c r="E26" t="s">
        <v>4502</v>
      </c>
      <c r="F26" t="s">
        <v>5123</v>
      </c>
      <c r="G26" t="s">
        <v>333</v>
      </c>
      <c r="H26" t="s">
        <v>2557</v>
      </c>
      <c r="I26" s="95">
        <v>1105</v>
      </c>
      <c r="V26" s="59"/>
      <c r="W26" s="59"/>
    </row>
    <row r="27" spans="1:23">
      <c r="A27" s="101">
        <v>1029</v>
      </c>
      <c r="B27" t="s">
        <v>4388</v>
      </c>
      <c r="C27" t="s">
        <v>1286</v>
      </c>
      <c r="E27" t="s">
        <v>4512</v>
      </c>
      <c r="F27" t="s">
        <v>5120</v>
      </c>
      <c r="G27" t="s">
        <v>2646</v>
      </c>
      <c r="H27" t="s">
        <v>2557</v>
      </c>
      <c r="I27" s="95" t="s">
        <v>5119</v>
      </c>
      <c r="V27" s="59"/>
      <c r="W27" s="59"/>
    </row>
    <row r="28" spans="1:23">
      <c r="A28" s="101">
        <v>1030</v>
      </c>
      <c r="B28" t="s">
        <v>53</v>
      </c>
      <c r="C28" t="s">
        <v>4266</v>
      </c>
      <c r="D28" t="s">
        <v>4497</v>
      </c>
      <c r="E28" t="s">
        <v>4495</v>
      </c>
      <c r="F28" t="s">
        <v>5116</v>
      </c>
      <c r="G28" t="s">
        <v>333</v>
      </c>
      <c r="H28" t="s">
        <v>2557</v>
      </c>
      <c r="I28" s="95">
        <v>1101</v>
      </c>
      <c r="V28" s="59"/>
      <c r="W28" s="59"/>
    </row>
    <row r="29" spans="1:23">
      <c r="A29" s="101">
        <v>1032</v>
      </c>
      <c r="B29" t="s">
        <v>418</v>
      </c>
      <c r="C29" t="s">
        <v>4159</v>
      </c>
      <c r="D29" t="s">
        <v>22</v>
      </c>
      <c r="E29" t="s">
        <v>4502</v>
      </c>
      <c r="F29" t="s">
        <v>5110</v>
      </c>
      <c r="G29" t="s">
        <v>2646</v>
      </c>
      <c r="H29" t="s">
        <v>2557</v>
      </c>
      <c r="I29" s="95">
        <v>1020</v>
      </c>
      <c r="V29" s="59"/>
      <c r="W29" s="59"/>
    </row>
    <row r="30" spans="1:23">
      <c r="A30" s="101">
        <v>1033</v>
      </c>
      <c r="B30" t="s">
        <v>48</v>
      </c>
      <c r="C30" t="s">
        <v>4234</v>
      </c>
      <c r="E30" t="s">
        <v>4502</v>
      </c>
      <c r="F30" t="s">
        <v>5107</v>
      </c>
      <c r="G30" t="s">
        <v>333</v>
      </c>
      <c r="H30" t="s">
        <v>2557</v>
      </c>
      <c r="I30" s="95">
        <v>1103</v>
      </c>
      <c r="V30" s="59"/>
      <c r="W30" s="59"/>
    </row>
    <row r="31" spans="1:23">
      <c r="A31" s="101">
        <v>1034</v>
      </c>
      <c r="B31" t="s">
        <v>235</v>
      </c>
      <c r="C31" t="s">
        <v>4303</v>
      </c>
      <c r="E31" t="s">
        <v>4523</v>
      </c>
      <c r="F31" t="s">
        <v>4847</v>
      </c>
      <c r="G31" t="s">
        <v>2751</v>
      </c>
      <c r="H31" t="s">
        <v>2557</v>
      </c>
      <c r="I31" s="95">
        <v>1060</v>
      </c>
      <c r="V31" s="59"/>
      <c r="W31" s="59"/>
    </row>
    <row r="32" spans="1:23">
      <c r="A32" s="101">
        <v>1035</v>
      </c>
      <c r="B32" t="s">
        <v>299</v>
      </c>
      <c r="C32" t="s">
        <v>4262</v>
      </c>
      <c r="D32" t="s">
        <v>4825</v>
      </c>
      <c r="E32" t="s">
        <v>4502</v>
      </c>
      <c r="F32" t="s">
        <v>5101</v>
      </c>
      <c r="G32" t="s">
        <v>2646</v>
      </c>
      <c r="H32" t="s">
        <v>2557</v>
      </c>
      <c r="I32" s="95" t="s">
        <v>5100</v>
      </c>
      <c r="V32" s="59"/>
      <c r="W32" s="59"/>
    </row>
    <row r="33" spans="1:23">
      <c r="A33" s="101">
        <v>1036</v>
      </c>
      <c r="B33" t="s">
        <v>1383</v>
      </c>
      <c r="C33" t="s">
        <v>3367</v>
      </c>
      <c r="D33" t="s">
        <v>4671</v>
      </c>
      <c r="E33" t="s">
        <v>4502</v>
      </c>
      <c r="F33" t="s">
        <v>4651</v>
      </c>
      <c r="G33" t="s">
        <v>333</v>
      </c>
      <c r="H33" t="s">
        <v>2557</v>
      </c>
      <c r="I33" s="95">
        <v>1115</v>
      </c>
      <c r="V33" s="59"/>
      <c r="W33" s="59"/>
    </row>
    <row r="34" spans="1:23">
      <c r="A34" s="101">
        <v>1037</v>
      </c>
      <c r="B34" t="s">
        <v>314</v>
      </c>
      <c r="C34" t="s">
        <v>330</v>
      </c>
      <c r="D34" t="s">
        <v>4730</v>
      </c>
      <c r="E34" t="s">
        <v>4745</v>
      </c>
      <c r="F34" t="s">
        <v>5096</v>
      </c>
      <c r="G34" t="s">
        <v>3265</v>
      </c>
      <c r="H34" t="s">
        <v>2557</v>
      </c>
      <c r="I34" s="95" t="s">
        <v>5095</v>
      </c>
      <c r="V34" s="59"/>
      <c r="W34" s="59"/>
    </row>
    <row r="35" spans="1:23">
      <c r="A35" s="101">
        <v>1038</v>
      </c>
      <c r="B35" t="s">
        <v>116</v>
      </c>
      <c r="C35" t="s">
        <v>4364</v>
      </c>
      <c r="D35" t="s">
        <v>4757</v>
      </c>
      <c r="E35" t="s">
        <v>4502</v>
      </c>
      <c r="F35" t="s">
        <v>5092</v>
      </c>
      <c r="G35" t="s">
        <v>2668</v>
      </c>
      <c r="H35" t="s">
        <v>2557</v>
      </c>
      <c r="I35" s="95">
        <v>1082</v>
      </c>
      <c r="V35" s="59"/>
      <c r="W35" s="59"/>
    </row>
    <row r="36" spans="1:23">
      <c r="A36" s="101">
        <v>1039</v>
      </c>
      <c r="B36" t="s">
        <v>2124</v>
      </c>
      <c r="C36" t="s">
        <v>4404</v>
      </c>
      <c r="D36" t="s">
        <v>22</v>
      </c>
      <c r="E36" t="s">
        <v>4502</v>
      </c>
      <c r="F36" t="s">
        <v>5088</v>
      </c>
      <c r="G36" t="s">
        <v>2605</v>
      </c>
      <c r="H36" t="s">
        <v>2557</v>
      </c>
      <c r="I36" s="95">
        <v>1002</v>
      </c>
      <c r="V36" s="59"/>
      <c r="W36" s="59"/>
    </row>
    <row r="37" spans="1:23">
      <c r="A37" s="101">
        <v>1040</v>
      </c>
      <c r="B37" t="s">
        <v>4180</v>
      </c>
      <c r="C37" t="s">
        <v>258</v>
      </c>
      <c r="E37" t="s">
        <v>4711</v>
      </c>
      <c r="F37" t="s">
        <v>5085</v>
      </c>
      <c r="G37" t="s">
        <v>2751</v>
      </c>
      <c r="H37" t="s">
        <v>2557</v>
      </c>
      <c r="I37" s="95">
        <v>1060</v>
      </c>
      <c r="V37" s="59"/>
      <c r="W37" s="59"/>
    </row>
    <row r="38" spans="1:23">
      <c r="A38" s="101">
        <v>1041</v>
      </c>
      <c r="B38" t="s">
        <v>1429</v>
      </c>
      <c r="C38" t="s">
        <v>4336</v>
      </c>
      <c r="D38" t="s">
        <v>4537</v>
      </c>
      <c r="E38" t="s">
        <v>4745</v>
      </c>
      <c r="F38" t="s">
        <v>5082</v>
      </c>
      <c r="G38" t="s">
        <v>333</v>
      </c>
      <c r="H38" t="s">
        <v>2557</v>
      </c>
      <c r="I38" s="95">
        <v>1115</v>
      </c>
      <c r="V38" s="59"/>
      <c r="W38" s="59"/>
    </row>
    <row r="39" spans="1:23">
      <c r="A39" s="101">
        <v>1042</v>
      </c>
      <c r="B39" t="s">
        <v>363</v>
      </c>
      <c r="C39" t="s">
        <v>4276</v>
      </c>
      <c r="D39" t="s">
        <v>4537</v>
      </c>
      <c r="E39" t="s">
        <v>4745</v>
      </c>
      <c r="F39" t="s">
        <v>5080</v>
      </c>
      <c r="G39" t="s">
        <v>4919</v>
      </c>
      <c r="H39" t="s">
        <v>2557</v>
      </c>
      <c r="I39" s="95">
        <v>1301</v>
      </c>
      <c r="V39" s="59"/>
      <c r="W39" s="59"/>
    </row>
    <row r="40" spans="1:23">
      <c r="A40" s="101">
        <v>1043</v>
      </c>
      <c r="B40" t="s">
        <v>53</v>
      </c>
      <c r="C40" t="s">
        <v>4417</v>
      </c>
      <c r="D40" t="s">
        <v>4987</v>
      </c>
      <c r="E40" t="s">
        <v>4745</v>
      </c>
      <c r="F40" t="s">
        <v>4576</v>
      </c>
      <c r="G40" t="s">
        <v>2751</v>
      </c>
      <c r="H40" t="s">
        <v>2557</v>
      </c>
      <c r="I40" s="95" t="s">
        <v>4575</v>
      </c>
      <c r="V40" s="59"/>
      <c r="W40" s="59"/>
    </row>
    <row r="41" spans="1:23">
      <c r="A41" s="101">
        <v>1047</v>
      </c>
      <c r="B41" t="s">
        <v>4326</v>
      </c>
      <c r="C41" t="s">
        <v>344</v>
      </c>
      <c r="D41" t="s">
        <v>4537</v>
      </c>
      <c r="E41" t="s">
        <v>4495</v>
      </c>
      <c r="F41" t="s">
        <v>5072</v>
      </c>
      <c r="G41" t="s">
        <v>333</v>
      </c>
      <c r="H41" t="s">
        <v>2557</v>
      </c>
      <c r="I41" s="95">
        <v>1138</v>
      </c>
      <c r="V41" s="59"/>
      <c r="W41" s="59"/>
    </row>
    <row r="42" spans="1:23">
      <c r="A42" s="101">
        <v>1048</v>
      </c>
      <c r="B42" t="s">
        <v>4206</v>
      </c>
      <c r="C42" t="s">
        <v>283</v>
      </c>
      <c r="D42" t="s">
        <v>4569</v>
      </c>
      <c r="E42" t="s">
        <v>4502</v>
      </c>
      <c r="F42" t="s">
        <v>4834</v>
      </c>
      <c r="G42" t="s">
        <v>333</v>
      </c>
      <c r="H42" t="s">
        <v>2557</v>
      </c>
      <c r="I42" s="95">
        <v>1103</v>
      </c>
      <c r="V42" s="59"/>
      <c r="W42" s="59"/>
    </row>
    <row r="43" spans="1:23">
      <c r="A43" s="101">
        <v>1049</v>
      </c>
      <c r="B43" t="s">
        <v>3179</v>
      </c>
      <c r="C43" t="s">
        <v>1245</v>
      </c>
      <c r="D43" t="s">
        <v>4525</v>
      </c>
      <c r="E43" t="s">
        <v>4621</v>
      </c>
      <c r="F43" t="s">
        <v>5066</v>
      </c>
      <c r="G43" t="s">
        <v>2751</v>
      </c>
      <c r="H43" t="s">
        <v>2557</v>
      </c>
      <c r="I43" s="95">
        <v>1060</v>
      </c>
      <c r="V43" s="59"/>
      <c r="W43" s="59"/>
    </row>
    <row r="44" spans="1:23">
      <c r="A44" s="101">
        <v>1050</v>
      </c>
      <c r="B44" t="s">
        <v>116</v>
      </c>
      <c r="C44" t="s">
        <v>4414</v>
      </c>
      <c r="D44" t="s">
        <v>4987</v>
      </c>
      <c r="E44" t="s">
        <v>4621</v>
      </c>
      <c r="F44" t="s">
        <v>5063</v>
      </c>
      <c r="G44" t="s">
        <v>2751</v>
      </c>
      <c r="H44" t="s">
        <v>2557</v>
      </c>
      <c r="I44" s="95">
        <v>1060</v>
      </c>
      <c r="V44" s="59"/>
      <c r="W44" s="59"/>
    </row>
    <row r="45" spans="1:23">
      <c r="A45" s="101">
        <v>1051</v>
      </c>
      <c r="B45" t="s">
        <v>318</v>
      </c>
      <c r="C45" t="s">
        <v>4395</v>
      </c>
      <c r="E45" t="s">
        <v>4711</v>
      </c>
      <c r="F45" t="s">
        <v>4847</v>
      </c>
      <c r="G45" t="s">
        <v>2751</v>
      </c>
      <c r="H45" t="s">
        <v>2557</v>
      </c>
      <c r="I45" s="95">
        <v>1060</v>
      </c>
      <c r="V45" s="59"/>
      <c r="W45" s="59"/>
    </row>
    <row r="46" spans="1:23">
      <c r="A46" s="101">
        <v>1083</v>
      </c>
      <c r="B46" t="s">
        <v>160</v>
      </c>
      <c r="C46" t="s">
        <v>4313</v>
      </c>
      <c r="D46" t="s">
        <v>4537</v>
      </c>
      <c r="E46" t="s">
        <v>4621</v>
      </c>
      <c r="F46" t="s">
        <v>5188</v>
      </c>
      <c r="G46" t="s">
        <v>2751</v>
      </c>
      <c r="H46" t="s">
        <v>2557</v>
      </c>
      <c r="I46" s="95">
        <v>1060</v>
      </c>
      <c r="V46" s="59"/>
      <c r="W46" s="59"/>
    </row>
    <row r="47" spans="1:23">
      <c r="A47" s="101">
        <v>1117</v>
      </c>
      <c r="B47" t="s">
        <v>1199</v>
      </c>
      <c r="C47" t="s">
        <v>4051</v>
      </c>
      <c r="E47" t="s">
        <v>4502</v>
      </c>
      <c r="F47" t="s">
        <v>5113</v>
      </c>
      <c r="G47" t="s">
        <v>4580</v>
      </c>
      <c r="H47" t="s">
        <v>2557</v>
      </c>
      <c r="I47" s="95">
        <v>1089</v>
      </c>
      <c r="V47" s="59"/>
      <c r="W47" s="59"/>
    </row>
    <row r="48" spans="1:23">
      <c r="A48" s="101">
        <v>1154</v>
      </c>
      <c r="B48" t="s">
        <v>48</v>
      </c>
      <c r="C48" t="s">
        <v>3969</v>
      </c>
      <c r="E48" t="s">
        <v>4502</v>
      </c>
      <c r="F48" t="s">
        <v>5164</v>
      </c>
      <c r="G48" t="s">
        <v>2862</v>
      </c>
      <c r="H48" t="s">
        <v>2557</v>
      </c>
      <c r="I48" s="95">
        <v>1028</v>
      </c>
      <c r="V48" s="59"/>
      <c r="W48" s="59"/>
    </row>
    <row r="49" spans="1:23">
      <c r="A49" s="101">
        <v>1158</v>
      </c>
      <c r="B49" t="s">
        <v>3985</v>
      </c>
      <c r="C49" t="s">
        <v>1093</v>
      </c>
      <c r="E49" t="s">
        <v>4502</v>
      </c>
      <c r="F49" t="s">
        <v>5104</v>
      </c>
      <c r="G49" t="s">
        <v>4580</v>
      </c>
      <c r="H49" t="s">
        <v>2557</v>
      </c>
      <c r="I49" s="95">
        <v>1089</v>
      </c>
      <c r="V49" s="59"/>
      <c r="W49" s="59"/>
    </row>
    <row r="50" spans="1:23">
      <c r="A50" s="101">
        <v>1208</v>
      </c>
      <c r="B50" t="s">
        <v>868</v>
      </c>
      <c r="C50" t="s">
        <v>3805</v>
      </c>
      <c r="D50" t="s">
        <v>4825</v>
      </c>
      <c r="E50" t="s">
        <v>5075</v>
      </c>
      <c r="F50" t="s">
        <v>4707</v>
      </c>
      <c r="G50" t="s">
        <v>333</v>
      </c>
      <c r="H50" t="s">
        <v>2557</v>
      </c>
      <c r="I50" s="95">
        <v>1103</v>
      </c>
      <c r="V50" s="59"/>
      <c r="W50" s="59"/>
    </row>
  </sheetData>
  <sortState xmlns:xlrd2="http://schemas.microsoft.com/office/spreadsheetml/2017/richdata2" ref="A2:I50">
    <sortCondition ref="A4"/>
  </sortState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4">
    <tabColor theme="9"/>
  </sheetPr>
  <dimension ref="A1:C7"/>
  <sheetViews>
    <sheetView zoomScale="205" zoomScaleNormal="205" workbookViewId="0">
      <selection activeCell="E4" sqref="E4"/>
    </sheetView>
  </sheetViews>
  <sheetFormatPr defaultRowHeight="15"/>
  <cols>
    <col min="1" max="2" width="9.140625" style="67"/>
    <col min="3" max="3" width="9.140625" style="69"/>
    <col min="4" max="16384" width="9.140625" style="67"/>
  </cols>
  <sheetData>
    <row r="1" spans="1:3">
      <c r="C1" s="69" t="s">
        <v>30</v>
      </c>
    </row>
    <row r="2" spans="1:3">
      <c r="A2" s="67">
        <v>4</v>
      </c>
      <c r="B2" s="67">
        <v>12</v>
      </c>
    </row>
    <row r="3" spans="1:3">
      <c r="A3" s="67">
        <v>5</v>
      </c>
      <c r="B3" s="67">
        <v>10</v>
      </c>
    </row>
    <row r="5" spans="1:3">
      <c r="A5" s="67">
        <v>8</v>
      </c>
      <c r="B5" s="67">
        <v>24</v>
      </c>
    </row>
    <row r="7" spans="1:3">
      <c r="A7" s="67">
        <v>12</v>
      </c>
      <c r="B7" s="67">
        <v>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5">
    <tabColor rgb="FF7030A0"/>
  </sheetPr>
  <dimension ref="A1:B3"/>
  <sheetViews>
    <sheetView zoomScale="220" zoomScaleNormal="220" workbookViewId="0">
      <selection activeCell="E4" sqref="E4"/>
    </sheetView>
  </sheetViews>
  <sheetFormatPr defaultRowHeight="15"/>
  <cols>
    <col min="1" max="1" width="9.140625" style="67"/>
    <col min="2" max="2" width="14.5703125" style="67" bestFit="1" customWidth="1"/>
    <col min="3" max="4" width="9.140625" style="67"/>
    <col min="5" max="5" width="14.85546875" style="67" customWidth="1"/>
    <col min="6" max="16384" width="9.140625" style="67"/>
  </cols>
  <sheetData>
    <row r="1" spans="1:2">
      <c r="A1" s="67" t="s">
        <v>5255</v>
      </c>
      <c r="B1" s="80">
        <f>2/3</f>
        <v>0.66666666666666663</v>
      </c>
    </row>
    <row r="2" spans="1:2">
      <c r="A2" s="67" t="s">
        <v>5256</v>
      </c>
      <c r="B2" s="67">
        <f>2/3</f>
        <v>0.66666666666666663</v>
      </c>
    </row>
    <row r="3" spans="1:2">
      <c r="A3" s="67" t="s">
        <v>8</v>
      </c>
      <c r="B3" s="67">
        <f>SUM(B1:B2)</f>
        <v>1.3333333333333333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6">
    <tabColor rgb="FF00B050"/>
  </sheetPr>
  <dimension ref="A1:G21"/>
  <sheetViews>
    <sheetView zoomScale="130" zoomScaleNormal="130" workbookViewId="0">
      <selection activeCell="E4" sqref="E4"/>
    </sheetView>
  </sheetViews>
  <sheetFormatPr defaultRowHeight="15"/>
  <cols>
    <col min="1" max="1" width="7.140625" style="67" bestFit="1" customWidth="1"/>
    <col min="2" max="2" width="13.85546875" style="67" bestFit="1" customWidth="1"/>
    <col min="3" max="3" width="11.7109375" style="67" bestFit="1" customWidth="1"/>
    <col min="4" max="4" width="10.7109375" style="67" bestFit="1" customWidth="1"/>
    <col min="5" max="5" width="12.42578125" style="67" bestFit="1" customWidth="1"/>
    <col min="6" max="16384" width="9.140625" style="67"/>
  </cols>
  <sheetData>
    <row r="1" spans="1:5">
      <c r="A1" s="81" t="s">
        <v>4487</v>
      </c>
      <c r="B1" s="81" t="s">
        <v>5257</v>
      </c>
      <c r="C1" s="81" t="s">
        <v>5258</v>
      </c>
      <c r="D1" s="82" t="s">
        <v>5259</v>
      </c>
      <c r="E1" s="81" t="s">
        <v>5260</v>
      </c>
    </row>
    <row r="2" spans="1:5">
      <c r="A2" s="83" t="s">
        <v>4482</v>
      </c>
      <c r="B2" s="83" t="s">
        <v>5261</v>
      </c>
      <c r="C2" s="84">
        <v>41137</v>
      </c>
      <c r="D2" s="85">
        <v>95</v>
      </c>
      <c r="E2" s="83">
        <v>1</v>
      </c>
    </row>
    <row r="3" spans="1:5">
      <c r="A3" s="83" t="s">
        <v>4485</v>
      </c>
      <c r="B3" s="83" t="s">
        <v>5261</v>
      </c>
      <c r="C3" s="84">
        <v>41137</v>
      </c>
      <c r="D3" s="85">
        <v>101</v>
      </c>
      <c r="E3" s="83">
        <v>2</v>
      </c>
    </row>
    <row r="4" spans="1:5">
      <c r="A4" s="83" t="s">
        <v>4482</v>
      </c>
      <c r="B4" s="83" t="s">
        <v>5262</v>
      </c>
      <c r="C4" s="84">
        <v>41167</v>
      </c>
      <c r="D4" s="85">
        <v>39</v>
      </c>
      <c r="E4" s="83">
        <v>3</v>
      </c>
    </row>
    <row r="5" spans="1:5">
      <c r="A5" s="83" t="s">
        <v>4482</v>
      </c>
      <c r="B5" s="83" t="s">
        <v>5262</v>
      </c>
      <c r="C5" s="84">
        <v>41104</v>
      </c>
      <c r="D5" s="85">
        <v>30</v>
      </c>
      <c r="E5" s="83">
        <v>4</v>
      </c>
    </row>
    <row r="6" spans="1:5">
      <c r="A6" s="83" t="s">
        <v>4482</v>
      </c>
      <c r="B6" s="83" t="s">
        <v>5263</v>
      </c>
      <c r="C6" s="84">
        <v>41104</v>
      </c>
      <c r="D6" s="85">
        <v>101</v>
      </c>
      <c r="E6" s="83">
        <v>5</v>
      </c>
    </row>
    <row r="7" spans="1:5">
      <c r="A7" s="83" t="s">
        <v>4482</v>
      </c>
      <c r="B7" s="83" t="s">
        <v>5263</v>
      </c>
      <c r="C7" s="84">
        <v>41137</v>
      </c>
      <c r="D7" s="85">
        <v>222</v>
      </c>
      <c r="E7" s="83">
        <v>6</v>
      </c>
    </row>
    <row r="8" spans="1:5">
      <c r="A8" s="83" t="s">
        <v>4485</v>
      </c>
      <c r="B8" s="83" t="s">
        <v>5263</v>
      </c>
      <c r="C8" s="84">
        <v>41167</v>
      </c>
      <c r="D8" s="85">
        <v>333</v>
      </c>
      <c r="E8" s="83">
        <v>7</v>
      </c>
    </row>
    <row r="9" spans="1:5">
      <c r="A9" s="83" t="s">
        <v>4485</v>
      </c>
      <c r="B9" s="83" t="s">
        <v>5262</v>
      </c>
      <c r="C9" s="84">
        <v>41104</v>
      </c>
      <c r="D9" s="85">
        <v>33</v>
      </c>
      <c r="E9" s="83">
        <v>8</v>
      </c>
    </row>
    <row r="10" spans="1:5">
      <c r="A10" s="83" t="s">
        <v>5264</v>
      </c>
      <c r="B10" s="83" t="s">
        <v>5261</v>
      </c>
      <c r="C10" s="84">
        <v>41132</v>
      </c>
      <c r="D10" s="85">
        <v>21</v>
      </c>
      <c r="E10" s="83">
        <v>9</v>
      </c>
    </row>
    <row r="11" spans="1:5">
      <c r="A11" s="83" t="s">
        <v>5264</v>
      </c>
      <c r="B11" s="83" t="s">
        <v>5262</v>
      </c>
      <c r="C11" s="84">
        <v>41102</v>
      </c>
      <c r="D11" s="85">
        <v>14</v>
      </c>
      <c r="E11" s="83">
        <v>10</v>
      </c>
    </row>
    <row r="12" spans="1:5">
      <c r="A12" s="83" t="s">
        <v>5264</v>
      </c>
      <c r="B12" s="83" t="s">
        <v>5262</v>
      </c>
      <c r="C12" s="84">
        <v>41165</v>
      </c>
      <c r="D12" s="85">
        <v>12</v>
      </c>
      <c r="E12" s="83">
        <v>11</v>
      </c>
    </row>
    <row r="13" spans="1:5">
      <c r="A13" s="83" t="s">
        <v>4485</v>
      </c>
      <c r="B13" s="83" t="s">
        <v>5263</v>
      </c>
      <c r="C13" s="84">
        <v>41137</v>
      </c>
      <c r="D13" s="85">
        <v>202</v>
      </c>
      <c r="E13" s="83">
        <v>12</v>
      </c>
    </row>
    <row r="14" spans="1:5">
      <c r="A14" s="83" t="s">
        <v>5264</v>
      </c>
      <c r="B14" s="83" t="s">
        <v>5263</v>
      </c>
      <c r="C14" s="84">
        <v>41165</v>
      </c>
      <c r="D14" s="85">
        <v>155</v>
      </c>
      <c r="E14" s="83">
        <v>13</v>
      </c>
    </row>
    <row r="17" spans="1:7" ht="15.75">
      <c r="A17" s="203" t="s">
        <v>5265</v>
      </c>
      <c r="B17" s="203"/>
      <c r="C17" s="203"/>
      <c r="D17" s="203"/>
      <c r="E17" s="203"/>
      <c r="F17" s="204"/>
      <c r="G17" s="204"/>
    </row>
    <row r="18" spans="1:7" ht="15.75">
      <c r="A18" s="86"/>
      <c r="B18" s="86"/>
      <c r="C18" s="86"/>
      <c r="D18" s="86"/>
      <c r="E18" s="86"/>
    </row>
    <row r="19" spans="1:7" ht="15.75">
      <c r="A19" s="203" t="s">
        <v>5266</v>
      </c>
      <c r="B19" s="203"/>
      <c r="C19" s="203"/>
      <c r="D19" s="203"/>
      <c r="E19" s="203"/>
      <c r="F19" s="204"/>
      <c r="G19" s="204"/>
    </row>
    <row r="20" spans="1:7" ht="15.75">
      <c r="A20" s="86"/>
      <c r="B20" s="86"/>
      <c r="C20" s="86"/>
      <c r="D20" s="86"/>
      <c r="E20" s="86"/>
    </row>
    <row r="21" spans="1:7" ht="15.75">
      <c r="A21" s="203" t="s">
        <v>5267</v>
      </c>
      <c r="B21" s="203"/>
      <c r="C21" s="203"/>
      <c r="D21" s="203"/>
      <c r="E21" s="203"/>
      <c r="F21" s="204"/>
      <c r="G21" s="204"/>
    </row>
  </sheetData>
  <mergeCells count="6">
    <mergeCell ref="A17:E17"/>
    <mergeCell ref="F17:G17"/>
    <mergeCell ref="A19:E19"/>
    <mergeCell ref="F19:G19"/>
    <mergeCell ref="A21:E21"/>
    <mergeCell ref="F21:G2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7030A0"/>
  </sheetPr>
  <dimension ref="A1:J44"/>
  <sheetViews>
    <sheetView workbookViewId="0">
      <selection activeCell="J15" sqref="J15"/>
    </sheetView>
  </sheetViews>
  <sheetFormatPr defaultRowHeight="15"/>
  <cols>
    <col min="1" max="1" width="14.42578125" style="132" customWidth="1"/>
    <col min="2" max="4" width="12.140625" style="138" customWidth="1"/>
    <col min="5" max="5" width="9.5703125" style="132" customWidth="1"/>
    <col min="6" max="8" width="12.140625" style="132" customWidth="1"/>
    <col min="9" max="9" width="17.5703125" style="132" bestFit="1" customWidth="1"/>
    <col min="10" max="10" width="15.140625" style="132" customWidth="1"/>
    <col min="11" max="16384" width="9.140625" style="132"/>
  </cols>
  <sheetData>
    <row r="1" spans="1:10">
      <c r="A1" s="133" t="s">
        <v>6258</v>
      </c>
      <c r="B1" s="134" t="s">
        <v>4475</v>
      </c>
      <c r="C1" s="134" t="s">
        <v>6259</v>
      </c>
      <c r="D1" s="134" t="s">
        <v>6260</v>
      </c>
      <c r="E1" s="133" t="s">
        <v>6261</v>
      </c>
      <c r="F1" s="133" t="s">
        <v>6262</v>
      </c>
      <c r="G1" s="133" t="s">
        <v>8</v>
      </c>
    </row>
    <row r="2" spans="1:10" ht="15.75" thickBot="1">
      <c r="A2" s="135">
        <v>42375</v>
      </c>
      <c r="B2" s="136" t="s">
        <v>4483</v>
      </c>
      <c r="C2" s="136" t="s">
        <v>313</v>
      </c>
      <c r="D2" s="136" t="s">
        <v>6263</v>
      </c>
      <c r="E2" s="137">
        <v>95</v>
      </c>
      <c r="F2" s="137">
        <v>1.99</v>
      </c>
      <c r="G2" s="137">
        <f>E2*F2</f>
        <v>189.05</v>
      </c>
    </row>
    <row r="3" spans="1:10">
      <c r="A3" s="135">
        <v>42392</v>
      </c>
      <c r="B3" s="136" t="s">
        <v>6264</v>
      </c>
      <c r="C3" s="136" t="s">
        <v>6265</v>
      </c>
      <c r="D3" s="136" t="s">
        <v>6266</v>
      </c>
      <c r="E3" s="137">
        <v>50</v>
      </c>
      <c r="F3" s="137">
        <v>19.989999999999998</v>
      </c>
      <c r="G3" s="137">
        <f t="shared" ref="G3:G44" si="0">E3*F3</f>
        <v>999.49999999999989</v>
      </c>
      <c r="I3" s="139" t="s">
        <v>6276</v>
      </c>
      <c r="J3" s="142"/>
    </row>
    <row r="4" spans="1:10">
      <c r="A4" s="135">
        <v>42409</v>
      </c>
      <c r="B4" s="136" t="s">
        <v>6264</v>
      </c>
      <c r="C4" s="136" t="s">
        <v>6267</v>
      </c>
      <c r="D4" s="136" t="s">
        <v>6263</v>
      </c>
      <c r="E4" s="137">
        <v>36</v>
      </c>
      <c r="F4" s="137">
        <v>4.99</v>
      </c>
      <c r="G4" s="137">
        <f t="shared" si="0"/>
        <v>179.64000000000001</v>
      </c>
      <c r="I4" s="140" t="s">
        <v>6277</v>
      </c>
      <c r="J4" s="94"/>
    </row>
    <row r="5" spans="1:10" ht="15.75" thickBot="1">
      <c r="A5" s="135">
        <v>42426</v>
      </c>
      <c r="B5" s="136" t="s">
        <v>6264</v>
      </c>
      <c r="C5" s="136" t="s">
        <v>6268</v>
      </c>
      <c r="D5" s="136" t="s">
        <v>6269</v>
      </c>
      <c r="E5" s="137">
        <v>27</v>
      </c>
      <c r="F5" s="137">
        <v>19.989999999999998</v>
      </c>
      <c r="G5" s="137">
        <f t="shared" si="0"/>
        <v>539.7299999999999</v>
      </c>
      <c r="I5" s="141" t="s">
        <v>6278</v>
      </c>
      <c r="J5" s="143"/>
    </row>
    <row r="6" spans="1:10">
      <c r="A6" s="135">
        <v>42444</v>
      </c>
      <c r="B6" s="136" t="s">
        <v>4479</v>
      </c>
      <c r="C6" s="136" t="s">
        <v>6270</v>
      </c>
      <c r="D6" s="136" t="s">
        <v>6263</v>
      </c>
      <c r="E6" s="137">
        <v>56</v>
      </c>
      <c r="F6" s="137">
        <v>2.99</v>
      </c>
      <c r="G6" s="137">
        <f t="shared" si="0"/>
        <v>167.44</v>
      </c>
    </row>
    <row r="7" spans="1:10">
      <c r="A7" s="135">
        <v>42461</v>
      </c>
      <c r="B7" s="136" t="s">
        <v>4483</v>
      </c>
      <c r="C7" s="136" t="s">
        <v>313</v>
      </c>
      <c r="D7" s="136" t="s">
        <v>6266</v>
      </c>
      <c r="E7" s="137">
        <v>60</v>
      </c>
      <c r="F7" s="137">
        <v>4.99</v>
      </c>
      <c r="G7" s="137">
        <f t="shared" si="0"/>
        <v>299.40000000000003</v>
      </c>
    </row>
    <row r="8" spans="1:10">
      <c r="A8" s="135">
        <v>42478</v>
      </c>
      <c r="B8" s="136" t="s">
        <v>6264</v>
      </c>
      <c r="C8" s="136" t="s">
        <v>6271</v>
      </c>
      <c r="D8" s="136" t="s">
        <v>6263</v>
      </c>
      <c r="E8" s="137">
        <v>75</v>
      </c>
      <c r="F8" s="137">
        <v>1.99</v>
      </c>
      <c r="G8" s="137">
        <f t="shared" si="0"/>
        <v>149.25</v>
      </c>
    </row>
    <row r="9" spans="1:10">
      <c r="A9" s="135">
        <v>42495</v>
      </c>
      <c r="B9" s="136" t="s">
        <v>6264</v>
      </c>
      <c r="C9" s="136" t="s">
        <v>6267</v>
      </c>
      <c r="D9" s="136" t="s">
        <v>6263</v>
      </c>
      <c r="E9" s="137">
        <v>90</v>
      </c>
      <c r="F9" s="137">
        <v>4.99</v>
      </c>
      <c r="G9" s="137">
        <f t="shared" si="0"/>
        <v>449.1</v>
      </c>
    </row>
    <row r="10" spans="1:10">
      <c r="A10" s="135">
        <v>42512</v>
      </c>
      <c r="B10" s="136" t="s">
        <v>4479</v>
      </c>
      <c r="C10" s="136" t="s">
        <v>857</v>
      </c>
      <c r="D10" s="136" t="s">
        <v>6263</v>
      </c>
      <c r="E10" s="137">
        <v>32</v>
      </c>
      <c r="F10" s="137">
        <v>1.99</v>
      </c>
      <c r="G10" s="137">
        <f t="shared" si="0"/>
        <v>63.68</v>
      </c>
    </row>
    <row r="11" spans="1:10">
      <c r="A11" s="135">
        <v>42529</v>
      </c>
      <c r="B11" s="136" t="s">
        <v>4483</v>
      </c>
      <c r="C11" s="136" t="s">
        <v>313</v>
      </c>
      <c r="D11" s="136" t="s">
        <v>6266</v>
      </c>
      <c r="E11" s="137">
        <v>60</v>
      </c>
      <c r="F11" s="137">
        <v>8.99</v>
      </c>
      <c r="G11" s="137">
        <f t="shared" si="0"/>
        <v>539.4</v>
      </c>
    </row>
    <row r="12" spans="1:10">
      <c r="A12" s="135">
        <v>42546</v>
      </c>
      <c r="B12" s="136" t="s">
        <v>6264</v>
      </c>
      <c r="C12" s="136" t="s">
        <v>6272</v>
      </c>
      <c r="D12" s="136" t="s">
        <v>6263</v>
      </c>
      <c r="E12" s="137">
        <v>90</v>
      </c>
      <c r="F12" s="137">
        <v>4.99</v>
      </c>
      <c r="G12" s="137">
        <f t="shared" si="0"/>
        <v>449.1</v>
      </c>
    </row>
    <row r="13" spans="1:10">
      <c r="A13" s="135">
        <v>42563</v>
      </c>
      <c r="B13" s="136" t="s">
        <v>4483</v>
      </c>
      <c r="C13" s="136" t="s">
        <v>6273</v>
      </c>
      <c r="D13" s="136" t="s">
        <v>6266</v>
      </c>
      <c r="E13" s="137">
        <v>29</v>
      </c>
      <c r="F13" s="137">
        <v>1.99</v>
      </c>
      <c r="G13" s="137">
        <f t="shared" si="0"/>
        <v>57.71</v>
      </c>
    </row>
    <row r="14" spans="1:10">
      <c r="A14" s="135">
        <v>42580</v>
      </c>
      <c r="B14" s="136" t="s">
        <v>4483</v>
      </c>
      <c r="C14" s="136" t="s">
        <v>454</v>
      </c>
      <c r="D14" s="136" t="s">
        <v>6266</v>
      </c>
      <c r="E14" s="137">
        <v>81</v>
      </c>
      <c r="F14" s="137">
        <v>19.989999999999998</v>
      </c>
      <c r="G14" s="137">
        <f t="shared" si="0"/>
        <v>1619.1899999999998</v>
      </c>
    </row>
    <row r="15" spans="1:10">
      <c r="A15" s="135">
        <v>42597</v>
      </c>
      <c r="B15" s="136" t="s">
        <v>4483</v>
      </c>
      <c r="C15" s="136" t="s">
        <v>313</v>
      </c>
      <c r="D15" s="136" t="s">
        <v>6263</v>
      </c>
      <c r="E15" s="137">
        <v>35</v>
      </c>
      <c r="F15" s="137">
        <v>4.99</v>
      </c>
      <c r="G15" s="137">
        <f t="shared" si="0"/>
        <v>174.65</v>
      </c>
    </row>
    <row r="16" spans="1:10">
      <c r="A16" s="135">
        <v>42614</v>
      </c>
      <c r="B16" s="136" t="s">
        <v>6264</v>
      </c>
      <c r="C16" s="136" t="s">
        <v>268</v>
      </c>
      <c r="D16" s="136" t="s">
        <v>6274</v>
      </c>
      <c r="E16" s="137">
        <v>2</v>
      </c>
      <c r="F16" s="137">
        <v>125</v>
      </c>
      <c r="G16" s="137">
        <f t="shared" si="0"/>
        <v>250</v>
      </c>
    </row>
    <row r="17" spans="1:7">
      <c r="A17" s="135">
        <v>42631</v>
      </c>
      <c r="B17" s="136" t="s">
        <v>4483</v>
      </c>
      <c r="C17" s="136" t="s">
        <v>313</v>
      </c>
      <c r="D17" s="136" t="s">
        <v>6275</v>
      </c>
      <c r="E17" s="137">
        <v>16</v>
      </c>
      <c r="F17" s="137">
        <v>15.99</v>
      </c>
      <c r="G17" s="137">
        <f t="shared" si="0"/>
        <v>255.84</v>
      </c>
    </row>
    <row r="18" spans="1:7">
      <c r="A18" s="135">
        <v>42648</v>
      </c>
      <c r="B18" s="136" t="s">
        <v>6264</v>
      </c>
      <c r="C18" s="136" t="s">
        <v>6272</v>
      </c>
      <c r="D18" s="136" t="s">
        <v>6266</v>
      </c>
      <c r="E18" s="137">
        <v>28</v>
      </c>
      <c r="F18" s="137">
        <v>8.99</v>
      </c>
      <c r="G18" s="137">
        <f t="shared" si="0"/>
        <v>251.72</v>
      </c>
    </row>
    <row r="19" spans="1:7">
      <c r="A19" s="135">
        <v>42665</v>
      </c>
      <c r="B19" s="136" t="s">
        <v>4483</v>
      </c>
      <c r="C19" s="136" t="s">
        <v>313</v>
      </c>
      <c r="D19" s="136" t="s">
        <v>6269</v>
      </c>
      <c r="E19" s="137">
        <v>64</v>
      </c>
      <c r="F19" s="137">
        <v>8.99</v>
      </c>
      <c r="G19" s="137">
        <f t="shared" si="0"/>
        <v>575.36</v>
      </c>
    </row>
    <row r="20" spans="1:7">
      <c r="A20" s="135">
        <v>42682</v>
      </c>
      <c r="B20" s="136" t="s">
        <v>4483</v>
      </c>
      <c r="C20" s="136" t="s">
        <v>454</v>
      </c>
      <c r="D20" s="136" t="s">
        <v>6269</v>
      </c>
      <c r="E20" s="137">
        <v>15</v>
      </c>
      <c r="F20" s="137">
        <v>19.989999999999998</v>
      </c>
      <c r="G20" s="137">
        <f t="shared" si="0"/>
        <v>299.84999999999997</v>
      </c>
    </row>
    <row r="21" spans="1:7">
      <c r="A21" s="135">
        <v>42699</v>
      </c>
      <c r="B21" s="136" t="s">
        <v>6264</v>
      </c>
      <c r="C21" s="136" t="s">
        <v>6265</v>
      </c>
      <c r="D21" s="136" t="s">
        <v>6275</v>
      </c>
      <c r="E21" s="137">
        <v>96</v>
      </c>
      <c r="F21" s="137">
        <v>4.99</v>
      </c>
      <c r="G21" s="137">
        <f t="shared" si="0"/>
        <v>479.04</v>
      </c>
    </row>
    <row r="22" spans="1:7">
      <c r="A22" s="135">
        <v>42716</v>
      </c>
      <c r="B22" s="136" t="s">
        <v>6264</v>
      </c>
      <c r="C22" s="136" t="s">
        <v>268</v>
      </c>
      <c r="D22" s="136" t="s">
        <v>6263</v>
      </c>
      <c r="E22" s="137">
        <v>67</v>
      </c>
      <c r="F22" s="137">
        <v>1.29</v>
      </c>
      <c r="G22" s="137">
        <f t="shared" si="0"/>
        <v>86.43</v>
      </c>
    </row>
    <row r="23" spans="1:7">
      <c r="A23" s="135">
        <v>42733</v>
      </c>
      <c r="B23" s="136" t="s">
        <v>4483</v>
      </c>
      <c r="C23" s="136" t="s">
        <v>454</v>
      </c>
      <c r="D23" s="136" t="s">
        <v>6275</v>
      </c>
      <c r="E23" s="137">
        <v>74</v>
      </c>
      <c r="F23" s="137">
        <v>15.99</v>
      </c>
      <c r="G23" s="137">
        <f t="shared" si="0"/>
        <v>1183.26</v>
      </c>
    </row>
    <row r="24" spans="1:7">
      <c r="A24" s="135">
        <v>42750</v>
      </c>
      <c r="B24" s="136" t="s">
        <v>6264</v>
      </c>
      <c r="C24" s="136" t="s">
        <v>6268</v>
      </c>
      <c r="D24" s="136" t="s">
        <v>6266</v>
      </c>
      <c r="E24" s="137">
        <v>46</v>
      </c>
      <c r="F24" s="137">
        <v>8.99</v>
      </c>
      <c r="G24" s="137">
        <f t="shared" si="0"/>
        <v>413.54</v>
      </c>
    </row>
    <row r="25" spans="1:7">
      <c r="A25" s="135">
        <v>42767</v>
      </c>
      <c r="B25" s="136" t="s">
        <v>6264</v>
      </c>
      <c r="C25" s="136" t="s">
        <v>268</v>
      </c>
      <c r="D25" s="136" t="s">
        <v>6266</v>
      </c>
      <c r="E25" s="137">
        <v>87</v>
      </c>
      <c r="F25" s="137">
        <v>15</v>
      </c>
      <c r="G25" s="137">
        <f t="shared" si="0"/>
        <v>1305</v>
      </c>
    </row>
    <row r="26" spans="1:7">
      <c r="A26" s="135">
        <v>42784</v>
      </c>
      <c r="B26" s="136" t="s">
        <v>4483</v>
      </c>
      <c r="C26" s="136" t="s">
        <v>313</v>
      </c>
      <c r="D26" s="136" t="s">
        <v>6266</v>
      </c>
      <c r="E26" s="137">
        <v>4</v>
      </c>
      <c r="F26" s="137">
        <v>4.99</v>
      </c>
      <c r="G26" s="137">
        <f t="shared" si="0"/>
        <v>19.96</v>
      </c>
    </row>
    <row r="27" spans="1:7">
      <c r="A27" s="135">
        <v>42801</v>
      </c>
      <c r="B27" s="136" t="s">
        <v>4479</v>
      </c>
      <c r="C27" s="136" t="s">
        <v>6270</v>
      </c>
      <c r="D27" s="136" t="s">
        <v>6266</v>
      </c>
      <c r="E27" s="137">
        <v>7</v>
      </c>
      <c r="F27" s="137">
        <v>19.989999999999998</v>
      </c>
      <c r="G27" s="137">
        <f t="shared" si="0"/>
        <v>139.92999999999998</v>
      </c>
    </row>
    <row r="28" spans="1:7">
      <c r="A28" s="135">
        <v>42818</v>
      </c>
      <c r="B28" s="136" t="s">
        <v>6264</v>
      </c>
      <c r="C28" s="136" t="s">
        <v>6267</v>
      </c>
      <c r="D28" s="136" t="s">
        <v>6275</v>
      </c>
      <c r="E28" s="137">
        <v>50</v>
      </c>
      <c r="F28" s="137">
        <v>4.99</v>
      </c>
      <c r="G28" s="137">
        <f t="shared" si="0"/>
        <v>249.5</v>
      </c>
    </row>
    <row r="29" spans="1:7">
      <c r="A29" s="135">
        <v>42835</v>
      </c>
      <c r="B29" s="136" t="s">
        <v>6264</v>
      </c>
      <c r="C29" s="136" t="s">
        <v>6271</v>
      </c>
      <c r="D29" s="136" t="s">
        <v>6263</v>
      </c>
      <c r="E29" s="137">
        <v>66</v>
      </c>
      <c r="F29" s="137">
        <v>1.99</v>
      </c>
      <c r="G29" s="137">
        <f t="shared" si="0"/>
        <v>131.34</v>
      </c>
    </row>
    <row r="30" spans="1:7">
      <c r="A30" s="135">
        <v>42852</v>
      </c>
      <c r="B30" s="136" t="s">
        <v>4483</v>
      </c>
      <c r="C30" s="136" t="s">
        <v>6273</v>
      </c>
      <c r="D30" s="136" t="s">
        <v>6269</v>
      </c>
      <c r="E30" s="137">
        <v>96</v>
      </c>
      <c r="F30" s="137">
        <v>4.99</v>
      </c>
      <c r="G30" s="137">
        <f t="shared" si="0"/>
        <v>479.04</v>
      </c>
    </row>
    <row r="31" spans="1:7">
      <c r="A31" s="135">
        <v>42869</v>
      </c>
      <c r="B31" s="136" t="s">
        <v>6264</v>
      </c>
      <c r="C31" s="136" t="s">
        <v>6268</v>
      </c>
      <c r="D31" s="136" t="s">
        <v>6263</v>
      </c>
      <c r="E31" s="137">
        <v>53</v>
      </c>
      <c r="F31" s="137">
        <v>1.29</v>
      </c>
      <c r="G31" s="137">
        <f t="shared" si="0"/>
        <v>68.37</v>
      </c>
    </row>
    <row r="32" spans="1:7">
      <c r="A32" s="135">
        <v>42886</v>
      </c>
      <c r="B32" s="136" t="s">
        <v>6264</v>
      </c>
      <c r="C32" s="136" t="s">
        <v>6268</v>
      </c>
      <c r="D32" s="136" t="s">
        <v>6266</v>
      </c>
      <c r="E32" s="137">
        <v>80</v>
      </c>
      <c r="F32" s="137">
        <v>8.99</v>
      </c>
      <c r="G32" s="137">
        <f t="shared" si="0"/>
        <v>719.2</v>
      </c>
    </row>
    <row r="33" spans="1:7">
      <c r="A33" s="135">
        <v>42903</v>
      </c>
      <c r="B33" s="136" t="s">
        <v>6264</v>
      </c>
      <c r="C33" s="136" t="s">
        <v>6265</v>
      </c>
      <c r="D33" s="136" t="s">
        <v>6274</v>
      </c>
      <c r="E33" s="137">
        <v>5</v>
      </c>
      <c r="F33" s="137">
        <v>125</v>
      </c>
      <c r="G33" s="137">
        <f t="shared" si="0"/>
        <v>625</v>
      </c>
    </row>
    <row r="34" spans="1:7">
      <c r="A34" s="135">
        <v>42920</v>
      </c>
      <c r="B34" s="136" t="s">
        <v>4483</v>
      </c>
      <c r="C34" s="136" t="s">
        <v>313</v>
      </c>
      <c r="D34" s="136" t="s">
        <v>6275</v>
      </c>
      <c r="E34" s="137">
        <v>62</v>
      </c>
      <c r="F34" s="137">
        <v>4.99</v>
      </c>
      <c r="G34" s="137">
        <f t="shared" si="0"/>
        <v>309.38</v>
      </c>
    </row>
    <row r="35" spans="1:7">
      <c r="A35" s="135">
        <v>42937</v>
      </c>
      <c r="B35" s="136" t="s">
        <v>6264</v>
      </c>
      <c r="C35" s="136" t="s">
        <v>6272</v>
      </c>
      <c r="D35" s="136" t="s">
        <v>6275</v>
      </c>
      <c r="E35" s="137">
        <v>55</v>
      </c>
      <c r="F35" s="137">
        <v>12.49</v>
      </c>
      <c r="G35" s="137">
        <f t="shared" si="0"/>
        <v>686.95</v>
      </c>
    </row>
    <row r="36" spans="1:7">
      <c r="A36" s="135">
        <v>42954</v>
      </c>
      <c r="B36" s="136" t="s">
        <v>6264</v>
      </c>
      <c r="C36" s="136" t="s">
        <v>6265</v>
      </c>
      <c r="D36" s="136" t="s">
        <v>6275</v>
      </c>
      <c r="E36" s="137">
        <v>42</v>
      </c>
      <c r="F36" s="137">
        <v>23.95</v>
      </c>
      <c r="G36" s="137">
        <f t="shared" si="0"/>
        <v>1005.9</v>
      </c>
    </row>
    <row r="37" spans="1:7">
      <c r="A37" s="135">
        <v>42971</v>
      </c>
      <c r="B37" s="136" t="s">
        <v>4479</v>
      </c>
      <c r="C37" s="136" t="s">
        <v>6270</v>
      </c>
      <c r="D37" s="136" t="s">
        <v>6274</v>
      </c>
      <c r="E37" s="137">
        <v>3</v>
      </c>
      <c r="F37" s="137">
        <v>275</v>
      </c>
      <c r="G37" s="137">
        <f t="shared" si="0"/>
        <v>825</v>
      </c>
    </row>
    <row r="38" spans="1:7">
      <c r="A38" s="135">
        <v>42988</v>
      </c>
      <c r="B38" s="136" t="s">
        <v>6264</v>
      </c>
      <c r="C38" s="136" t="s">
        <v>6268</v>
      </c>
      <c r="D38" s="136" t="s">
        <v>6263</v>
      </c>
      <c r="E38" s="137">
        <v>7</v>
      </c>
      <c r="F38" s="137">
        <v>1.29</v>
      </c>
      <c r="G38" s="137">
        <f t="shared" si="0"/>
        <v>9.0300000000000011</v>
      </c>
    </row>
    <row r="39" spans="1:7">
      <c r="A39" s="135">
        <v>43005</v>
      </c>
      <c r="B39" s="136" t="s">
        <v>4479</v>
      </c>
      <c r="C39" s="136" t="s">
        <v>6270</v>
      </c>
      <c r="D39" s="136" t="s">
        <v>6269</v>
      </c>
      <c r="E39" s="137">
        <v>76</v>
      </c>
      <c r="F39" s="137">
        <v>1.99</v>
      </c>
      <c r="G39" s="137">
        <f t="shared" si="0"/>
        <v>151.24</v>
      </c>
    </row>
    <row r="40" spans="1:7">
      <c r="A40" s="135">
        <v>43022</v>
      </c>
      <c r="B40" s="136" t="s">
        <v>4479</v>
      </c>
      <c r="C40" s="136" t="s">
        <v>857</v>
      </c>
      <c r="D40" s="136" t="s">
        <v>6266</v>
      </c>
      <c r="E40" s="137">
        <v>57</v>
      </c>
      <c r="F40" s="137">
        <v>19.989999999999998</v>
      </c>
      <c r="G40" s="137">
        <f t="shared" si="0"/>
        <v>1139.4299999999998</v>
      </c>
    </row>
    <row r="41" spans="1:7">
      <c r="A41" s="135">
        <v>43039</v>
      </c>
      <c r="B41" s="136" t="s">
        <v>6264</v>
      </c>
      <c r="C41" s="136" t="s">
        <v>6271</v>
      </c>
      <c r="D41" s="136" t="s">
        <v>6263</v>
      </c>
      <c r="E41" s="137">
        <v>14</v>
      </c>
      <c r="F41" s="137">
        <v>1.29</v>
      </c>
      <c r="G41" s="137">
        <f t="shared" si="0"/>
        <v>18.060000000000002</v>
      </c>
    </row>
    <row r="42" spans="1:7">
      <c r="A42" s="135">
        <v>43056</v>
      </c>
      <c r="B42" s="136" t="s">
        <v>6264</v>
      </c>
      <c r="C42" s="136" t="s">
        <v>6267</v>
      </c>
      <c r="D42" s="136" t="s">
        <v>6266</v>
      </c>
      <c r="E42" s="137">
        <v>11</v>
      </c>
      <c r="F42" s="137">
        <v>4.99</v>
      </c>
      <c r="G42" s="137">
        <f t="shared" si="0"/>
        <v>54.89</v>
      </c>
    </row>
    <row r="43" spans="1:7">
      <c r="A43" s="135">
        <v>43073</v>
      </c>
      <c r="B43" s="136" t="s">
        <v>6264</v>
      </c>
      <c r="C43" s="136" t="s">
        <v>6267</v>
      </c>
      <c r="D43" s="136" t="s">
        <v>6266</v>
      </c>
      <c r="E43" s="137">
        <v>94</v>
      </c>
      <c r="F43" s="137">
        <v>19.989999999999998</v>
      </c>
      <c r="G43" s="137">
        <f t="shared" si="0"/>
        <v>1879.06</v>
      </c>
    </row>
    <row r="44" spans="1:7">
      <c r="A44" s="135">
        <v>43090</v>
      </c>
      <c r="B44" s="136" t="s">
        <v>6264</v>
      </c>
      <c r="C44" s="136" t="s">
        <v>6271</v>
      </c>
      <c r="D44" s="136" t="s">
        <v>6266</v>
      </c>
      <c r="E44" s="137">
        <v>28</v>
      </c>
      <c r="F44" s="137">
        <v>4.99</v>
      </c>
      <c r="G44" s="137">
        <f t="shared" si="0"/>
        <v>139.72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7">
    <tabColor theme="3" tint="0.79998168889431442"/>
  </sheetPr>
  <dimension ref="A1:D8"/>
  <sheetViews>
    <sheetView zoomScale="205" zoomScaleNormal="205" workbookViewId="0">
      <selection activeCell="E4" sqref="E4"/>
    </sheetView>
  </sheetViews>
  <sheetFormatPr defaultColWidth="10.42578125" defaultRowHeight="15"/>
  <cols>
    <col min="1" max="1" width="13" style="67" bestFit="1" customWidth="1"/>
    <col min="2" max="2" width="9" style="67" bestFit="1" customWidth="1"/>
    <col min="3" max="3" width="10" style="67" bestFit="1" customWidth="1"/>
    <col min="4" max="4" width="28.85546875" style="67" customWidth="1"/>
    <col min="5" max="16384" width="10.42578125" style="67"/>
  </cols>
  <sheetData>
    <row r="1" spans="1:4">
      <c r="A1" s="91" t="s">
        <v>5203</v>
      </c>
      <c r="B1" s="91" t="s">
        <v>5204</v>
      </c>
      <c r="C1" s="91" t="s">
        <v>5205</v>
      </c>
      <c r="D1" s="91" t="s">
        <v>5207</v>
      </c>
    </row>
    <row r="2" spans="1:4">
      <c r="A2" s="67" t="s">
        <v>5210</v>
      </c>
      <c r="B2" s="67" t="s">
        <v>5211</v>
      </c>
      <c r="C2" s="67" t="s">
        <v>2931</v>
      </c>
      <c r="D2" s="68"/>
    </row>
    <row r="3" spans="1:4">
      <c r="A3" s="67" t="s">
        <v>5212</v>
      </c>
      <c r="B3" s="67" t="s">
        <v>5213</v>
      </c>
      <c r="C3" s="67" t="s">
        <v>4480</v>
      </c>
      <c r="D3" s="68"/>
    </row>
    <row r="4" spans="1:4">
      <c r="A4" s="67" t="s">
        <v>5214</v>
      </c>
      <c r="B4" s="67" t="s">
        <v>5211</v>
      </c>
      <c r="C4" s="67" t="s">
        <v>5215</v>
      </c>
      <c r="D4" s="68"/>
    </row>
    <row r="5" spans="1:4">
      <c r="A5" s="67" t="s">
        <v>488</v>
      </c>
      <c r="B5" s="67" t="s">
        <v>5216</v>
      </c>
      <c r="C5" s="67" t="s">
        <v>48</v>
      </c>
      <c r="D5" s="68"/>
    </row>
    <row r="6" spans="1:4">
      <c r="A6" s="67" t="s">
        <v>498</v>
      </c>
      <c r="B6" s="67" t="s">
        <v>5217</v>
      </c>
      <c r="C6" s="67" t="s">
        <v>5218</v>
      </c>
      <c r="D6" s="68"/>
    </row>
    <row r="7" spans="1:4">
      <c r="A7" s="67" t="s">
        <v>5219</v>
      </c>
      <c r="B7" s="67" t="s">
        <v>5220</v>
      </c>
      <c r="C7" s="67" t="s">
        <v>299</v>
      </c>
      <c r="D7" s="68"/>
    </row>
    <row r="8" spans="1:4">
      <c r="A8" s="67" t="s">
        <v>5268</v>
      </c>
      <c r="B8" s="67" t="s">
        <v>5269</v>
      </c>
      <c r="C8" s="67" t="s">
        <v>519</v>
      </c>
      <c r="D8" s="6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8">
    <tabColor rgb="FFC00000"/>
  </sheetPr>
  <dimension ref="A1:C7"/>
  <sheetViews>
    <sheetView zoomScale="220" zoomScaleNormal="220" workbookViewId="0">
      <selection activeCell="E4" sqref="E4"/>
    </sheetView>
  </sheetViews>
  <sheetFormatPr defaultRowHeight="15"/>
  <cols>
    <col min="1" max="1" width="21" style="67" bestFit="1" customWidth="1"/>
    <col min="2" max="2" width="12.140625" style="67" bestFit="1" customWidth="1"/>
    <col min="3" max="16384" width="9.140625" style="67"/>
  </cols>
  <sheetData>
    <row r="1" spans="1:3">
      <c r="A1" s="67" t="s">
        <v>4487</v>
      </c>
      <c r="B1" s="67" t="s">
        <v>5270</v>
      </c>
      <c r="C1" s="67" t="s">
        <v>5221</v>
      </c>
    </row>
    <row r="2" spans="1:3">
      <c r="A2" s="67" t="s">
        <v>5271</v>
      </c>
    </row>
    <row r="3" spans="1:3">
      <c r="A3" s="67" t="s">
        <v>5272</v>
      </c>
    </row>
    <row r="4" spans="1:3">
      <c r="A4" s="67" t="s">
        <v>5273</v>
      </c>
    </row>
    <row r="5" spans="1:3">
      <c r="A5" s="67" t="s">
        <v>5274</v>
      </c>
    </row>
    <row r="6" spans="1:3">
      <c r="A6" s="67" t="s">
        <v>5275</v>
      </c>
    </row>
    <row r="7" spans="1:3">
      <c r="A7" s="67" t="s">
        <v>5276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B89B-7508-4B29-898D-E8156427960C}">
  <sheetPr>
    <tabColor rgb="FF92D050"/>
  </sheetPr>
  <dimension ref="A1:B16"/>
  <sheetViews>
    <sheetView zoomScale="175" zoomScaleNormal="175" workbookViewId="0">
      <selection activeCell="F9" sqref="F9"/>
    </sheetView>
  </sheetViews>
  <sheetFormatPr defaultRowHeight="12.75"/>
  <cols>
    <col min="1" max="1" width="10.140625" bestFit="1" customWidth="1"/>
    <col min="2" max="2" width="10" bestFit="1" customWidth="1"/>
  </cols>
  <sheetData>
    <row r="1" spans="1:2">
      <c r="A1" s="175" t="s">
        <v>4465</v>
      </c>
      <c r="B1" s="175" t="s">
        <v>4464</v>
      </c>
    </row>
    <row r="2" spans="1:2">
      <c r="A2" t="s">
        <v>6302</v>
      </c>
      <c r="B2" t="s">
        <v>6303</v>
      </c>
    </row>
    <row r="3" spans="1:2">
      <c r="A3" t="s">
        <v>6304</v>
      </c>
      <c r="B3" t="s">
        <v>6305</v>
      </c>
    </row>
    <row r="4" spans="1:2">
      <c r="A4" t="s">
        <v>6306</v>
      </c>
      <c r="B4" t="s">
        <v>6307</v>
      </c>
    </row>
    <row r="5" spans="1:2">
      <c r="A5" t="s">
        <v>6308</v>
      </c>
      <c r="B5" t="s">
        <v>6309</v>
      </c>
    </row>
    <row r="6" spans="1:2">
      <c r="A6" t="s">
        <v>6310</v>
      </c>
      <c r="B6" t="s">
        <v>6311</v>
      </c>
    </row>
    <row r="7" spans="1:2">
      <c r="A7" t="s">
        <v>6312</v>
      </c>
      <c r="B7" t="s">
        <v>6313</v>
      </c>
    </row>
    <row r="8" spans="1:2">
      <c r="A8" t="s">
        <v>6314</v>
      </c>
      <c r="B8" t="s">
        <v>6315</v>
      </c>
    </row>
    <row r="9" spans="1:2">
      <c r="A9" t="s">
        <v>6316</v>
      </c>
      <c r="B9" t="s">
        <v>6317</v>
      </c>
    </row>
    <row r="10" spans="1:2">
      <c r="A10" t="s">
        <v>6318</v>
      </c>
      <c r="B10" t="s">
        <v>6319</v>
      </c>
    </row>
    <row r="11" spans="1:2">
      <c r="A11" t="s">
        <v>6320</v>
      </c>
      <c r="B11" t="s">
        <v>6321</v>
      </c>
    </row>
    <row r="12" spans="1:2">
      <c r="A12" t="s">
        <v>6322</v>
      </c>
      <c r="B12" t="s">
        <v>6323</v>
      </c>
    </row>
    <row r="13" spans="1:2">
      <c r="A13" t="s">
        <v>6324</v>
      </c>
      <c r="B13" t="s">
        <v>6325</v>
      </c>
    </row>
    <row r="14" spans="1:2">
      <c r="A14" t="s">
        <v>6326</v>
      </c>
      <c r="B14" t="s">
        <v>6327</v>
      </c>
    </row>
    <row r="15" spans="1:2">
      <c r="A15" t="s">
        <v>6328</v>
      </c>
      <c r="B15" t="s">
        <v>6329</v>
      </c>
    </row>
    <row r="16" spans="1:2">
      <c r="A16" t="s">
        <v>6330</v>
      </c>
      <c r="B16" t="s">
        <v>6331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93EAD-833A-4E2E-ACF0-334C42323CF4}">
  <dimension ref="A1:G14"/>
  <sheetViews>
    <sheetView zoomScale="175" zoomScaleNormal="175" workbookViewId="0">
      <selection activeCell="A8" sqref="A8"/>
    </sheetView>
  </sheetViews>
  <sheetFormatPr defaultRowHeight="12.75"/>
  <cols>
    <col min="1" max="1" width="9.7109375" bestFit="1" customWidth="1"/>
    <col min="3" max="3" width="10.5703125" bestFit="1" customWidth="1"/>
    <col min="5" max="5" width="25.140625" customWidth="1"/>
  </cols>
  <sheetData>
    <row r="1" spans="1:7" ht="15">
      <c r="A1" s="208" t="s">
        <v>6334</v>
      </c>
      <c r="B1" s="208" t="s">
        <v>6335</v>
      </c>
    </row>
    <row r="4" spans="1:7" ht="15">
      <c r="A4" s="60" t="s">
        <v>6332</v>
      </c>
      <c r="B4" s="60" t="s">
        <v>6333</v>
      </c>
      <c r="F4" s="124"/>
      <c r="G4" s="124"/>
    </row>
    <row r="7" spans="1:7">
      <c r="A7" s="60" t="s">
        <v>6336</v>
      </c>
      <c r="B7" s="60" t="s">
        <v>6337</v>
      </c>
    </row>
    <row r="10" spans="1:7">
      <c r="A10" s="60" t="s">
        <v>25</v>
      </c>
      <c r="B10" s="60" t="s">
        <v>6338</v>
      </c>
    </row>
    <row r="11" spans="1:7">
      <c r="A11">
        <v>212</v>
      </c>
      <c r="B11">
        <f>CONVERT(A11,"F","C")</f>
        <v>100</v>
      </c>
    </row>
    <row r="13" spans="1:7">
      <c r="A13" s="60" t="s">
        <v>6340</v>
      </c>
      <c r="B13" s="60" t="s">
        <v>6339</v>
      </c>
      <c r="C13" s="60" t="s">
        <v>6284</v>
      </c>
      <c r="D13" s="60"/>
      <c r="E13" s="60"/>
    </row>
    <row r="14" spans="1:7">
      <c r="A14">
        <v>1</v>
      </c>
      <c r="B14">
        <f>CONVERT(A14,"yr","day")</f>
        <v>365.25</v>
      </c>
      <c r="C14">
        <f>CONVERT(A14,"yr","hr")</f>
        <v>8766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C00000"/>
  </sheetPr>
  <dimension ref="A1:J11"/>
  <sheetViews>
    <sheetView zoomScale="175" zoomScaleNormal="175" zoomScaleSheetLayoutView="115" workbookViewId="0">
      <selection activeCell="F12" sqref="F12"/>
    </sheetView>
  </sheetViews>
  <sheetFormatPr defaultRowHeight="12.75"/>
  <cols>
    <col min="1" max="1" width="22.140625" style="34" bestFit="1" customWidth="1"/>
    <col min="2" max="2" width="14.42578125" style="34" customWidth="1"/>
    <col min="3" max="6" width="13.7109375" style="34" customWidth="1"/>
    <col min="7" max="7" width="13.7109375" style="35" customWidth="1"/>
    <col min="8" max="8" width="9.140625" style="25"/>
    <col min="9" max="9" width="13.5703125" customWidth="1"/>
    <col min="10" max="10" width="9.5703125" style="25" bestFit="1" customWidth="1"/>
    <col min="11" max="16384" width="9.140625" style="25"/>
  </cols>
  <sheetData>
    <row r="1" spans="1:10" ht="15">
      <c r="A1" s="190" t="s">
        <v>27</v>
      </c>
      <c r="B1" s="190"/>
      <c r="C1" s="190"/>
      <c r="D1" s="190"/>
      <c r="E1" s="190"/>
      <c r="F1" s="190"/>
      <c r="G1" s="190"/>
    </row>
    <row r="2" spans="1:10" ht="15">
      <c r="A2" s="190" t="s">
        <v>6282</v>
      </c>
      <c r="B2" s="190"/>
      <c r="C2" s="190"/>
      <c r="D2" s="190"/>
      <c r="E2" s="190"/>
      <c r="F2" s="190"/>
      <c r="G2" s="190"/>
      <c r="J2"/>
    </row>
    <row r="3" spans="1:10" s="28" customFormat="1" ht="15">
      <c r="A3" s="26" t="s">
        <v>28</v>
      </c>
      <c r="B3" s="27" t="s">
        <v>0</v>
      </c>
      <c r="C3" s="27" t="s">
        <v>19</v>
      </c>
      <c r="D3" s="27" t="s">
        <v>18</v>
      </c>
      <c r="E3" s="27" t="s">
        <v>17</v>
      </c>
      <c r="F3" s="27" t="s">
        <v>29</v>
      </c>
      <c r="G3" s="172" t="s">
        <v>30</v>
      </c>
      <c r="I3"/>
    </row>
    <row r="4" spans="1:10" ht="15">
      <c r="A4" s="26" t="s">
        <v>31</v>
      </c>
      <c r="B4" s="170">
        <v>1000000</v>
      </c>
      <c r="C4" s="170">
        <v>460000</v>
      </c>
      <c r="D4" s="170">
        <v>475000</v>
      </c>
      <c r="E4" s="170">
        <v>1000</v>
      </c>
      <c r="F4" s="170">
        <f>SUM(B4:E4)</f>
        <v>1936000</v>
      </c>
      <c r="G4" s="31">
        <f>F4/$F$9</f>
        <v>0.3207953603976802</v>
      </c>
      <c r="H4" s="29"/>
    </row>
    <row r="5" spans="1:10" ht="15">
      <c r="A5" s="26" t="s">
        <v>32</v>
      </c>
      <c r="B5" s="170">
        <v>300000</v>
      </c>
      <c r="C5" s="170">
        <v>325000</v>
      </c>
      <c r="D5" s="170">
        <v>275000</v>
      </c>
      <c r="E5" s="170">
        <v>30000</v>
      </c>
      <c r="F5" s="170">
        <f t="shared" ref="F5:F8" si="0">SUM(B5:E5)</f>
        <v>930000</v>
      </c>
      <c r="G5" s="31">
        <f t="shared" ref="G5:G9" si="1">F5/$F$9</f>
        <v>0.15410107705053852</v>
      </c>
      <c r="H5" s="29"/>
    </row>
    <row r="6" spans="1:10" ht="15">
      <c r="A6" s="26" t="s">
        <v>33</v>
      </c>
      <c r="B6" s="170">
        <v>250000</v>
      </c>
      <c r="C6" s="170">
        <v>200000</v>
      </c>
      <c r="D6" s="170">
        <v>175000</v>
      </c>
      <c r="E6" s="170">
        <v>30000</v>
      </c>
      <c r="F6" s="170">
        <f t="shared" si="0"/>
        <v>655000</v>
      </c>
      <c r="G6" s="31">
        <f t="shared" si="1"/>
        <v>0.10853355426677713</v>
      </c>
      <c r="H6" s="29"/>
    </row>
    <row r="7" spans="1:10" ht="15">
      <c r="A7" s="26" t="s">
        <v>34</v>
      </c>
      <c r="B7" s="170">
        <v>700000</v>
      </c>
      <c r="C7" s="170">
        <v>675000</v>
      </c>
      <c r="D7" s="170">
        <v>750000</v>
      </c>
      <c r="E7" s="170">
        <v>30000</v>
      </c>
      <c r="F7" s="170">
        <f t="shared" si="0"/>
        <v>2155000</v>
      </c>
      <c r="G7" s="31">
        <f t="shared" si="1"/>
        <v>0.35708367854183926</v>
      </c>
      <c r="H7" s="29"/>
    </row>
    <row r="8" spans="1:10" ht="15">
      <c r="A8" s="26" t="s">
        <v>35</v>
      </c>
      <c r="B8" s="170">
        <v>125000</v>
      </c>
      <c r="C8" s="170">
        <v>150000</v>
      </c>
      <c r="D8" s="170">
        <v>175000</v>
      </c>
      <c r="E8" s="170">
        <v>30000</v>
      </c>
      <c r="F8" s="170">
        <f t="shared" si="0"/>
        <v>480000</v>
      </c>
      <c r="G8" s="31">
        <f t="shared" si="1"/>
        <v>7.9536039768019887E-2</v>
      </c>
      <c r="H8" s="29"/>
    </row>
    <row r="9" spans="1:10" ht="15">
      <c r="A9" s="24" t="s">
        <v>36</v>
      </c>
      <c r="B9" s="170">
        <f>SUM(B4:B8)</f>
        <v>2375000</v>
      </c>
      <c r="C9" s="170">
        <f t="shared" ref="C9:D9" si="2">SUM(C4:C8)</f>
        <v>1810000</v>
      </c>
      <c r="D9" s="170">
        <f t="shared" si="2"/>
        <v>1850000</v>
      </c>
      <c r="E9" s="170">
        <f>SUM(E4:E8)</f>
        <v>121000</v>
      </c>
      <c r="F9" s="170">
        <f t="shared" ref="F9" si="3">SUM(B9:D9)</f>
        <v>6035000</v>
      </c>
      <c r="G9" s="31">
        <f t="shared" si="1"/>
        <v>1</v>
      </c>
      <c r="H9" s="29"/>
    </row>
    <row r="10" spans="1:10">
      <c r="A10" s="30"/>
      <c r="B10" s="30"/>
      <c r="C10" s="30"/>
      <c r="D10" s="30"/>
      <c r="E10" s="30"/>
      <c r="F10" s="30"/>
      <c r="G10" s="31"/>
    </row>
    <row r="11" spans="1:10" ht="15">
      <c r="A11" s="32" t="s">
        <v>6287</v>
      </c>
      <c r="B11" s="170">
        <f>SUM(Books,Posters)</f>
        <v>2866000</v>
      </c>
      <c r="C11" s="32"/>
      <c r="D11" s="32"/>
      <c r="E11" s="32"/>
      <c r="F11" s="32"/>
      <c r="G11" s="33"/>
    </row>
  </sheetData>
  <mergeCells count="2">
    <mergeCell ref="A1:G1"/>
    <mergeCell ref="A2:G2"/>
  </mergeCells>
  <phoneticPr fontId="38" type="noConversion"/>
  <printOptions horizontalCentered="1" gridLines="1"/>
  <pageMargins left="0.75" right="0.75" top="1" bottom="1" header="0.5" footer="0.5"/>
  <pageSetup scale="117" orientation="landscape" horizontalDpi="300" verticalDpi="300" r:id="rId1"/>
  <headerFooter alignWithMargins="0">
    <oddHeader>&amp;LPrinted on &amp;D&amp;RPage &amp;P</oddHeader>
    <oddFooter>&amp;C&amp;Z&amp;F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9">
    <tabColor theme="9" tint="0.59999389629810485"/>
  </sheetPr>
  <dimension ref="A1:C9"/>
  <sheetViews>
    <sheetView zoomScale="175" zoomScaleNormal="175" workbookViewId="0">
      <selection activeCell="E4" sqref="E4"/>
    </sheetView>
  </sheetViews>
  <sheetFormatPr defaultRowHeight="15"/>
  <cols>
    <col min="1" max="2" width="9.140625" style="67" customWidth="1"/>
    <col min="3" max="4" width="9.140625" style="67"/>
    <col min="5" max="5" width="11.42578125" style="67" bestFit="1" customWidth="1"/>
    <col min="6" max="16384" width="9.140625" style="67"/>
  </cols>
  <sheetData>
    <row r="1" spans="1:3">
      <c r="A1" s="205" t="s">
        <v>5277</v>
      </c>
      <c r="B1" s="206"/>
      <c r="C1" s="207"/>
    </row>
    <row r="2" spans="1:3">
      <c r="A2" s="87">
        <v>5</v>
      </c>
      <c r="B2" s="88">
        <v>10</v>
      </c>
      <c r="C2" s="89" t="b">
        <f>AND(A2&gt;0,A2&lt;B2)</f>
        <v>1</v>
      </c>
    </row>
    <row r="3" spans="1:3">
      <c r="A3" s="87">
        <v>5</v>
      </c>
      <c r="B3" s="88">
        <v>10</v>
      </c>
      <c r="C3" s="89" t="b">
        <f>AND(A3&gt;0,A3&lt;B3,B3&gt;12)</f>
        <v>0</v>
      </c>
    </row>
    <row r="4" spans="1:3" ht="15.75" thickBot="1">
      <c r="A4" s="90">
        <v>5</v>
      </c>
      <c r="B4" s="92">
        <v>10</v>
      </c>
      <c r="C4" s="93" t="b">
        <f>AND(A4=B4)</f>
        <v>0</v>
      </c>
    </row>
    <row r="5" spans="1:3" ht="15.75" thickBot="1"/>
    <row r="6" spans="1:3">
      <c r="A6" s="205" t="s">
        <v>5278</v>
      </c>
      <c r="B6" s="206"/>
      <c r="C6" s="207"/>
    </row>
    <row r="7" spans="1:3">
      <c r="A7" s="87">
        <v>5</v>
      </c>
      <c r="B7" s="88">
        <v>10</v>
      </c>
      <c r="C7" s="89" t="b">
        <f>OR(A7&gt;0,A7&lt;B7)</f>
        <v>1</v>
      </c>
    </row>
    <row r="8" spans="1:3">
      <c r="A8" s="87">
        <v>5</v>
      </c>
      <c r="B8" s="88">
        <v>10</v>
      </c>
      <c r="C8" s="89" t="b">
        <f>OR(A8&gt;0,A8&lt;B8,B8&gt;12)</f>
        <v>1</v>
      </c>
    </row>
    <row r="9" spans="1:3" ht="15.75" thickBot="1">
      <c r="A9" s="90">
        <v>5</v>
      </c>
      <c r="B9" s="92">
        <v>10</v>
      </c>
      <c r="C9" s="93" t="b">
        <f>OR(A9=B9,B9&gt;15)</f>
        <v>0</v>
      </c>
    </row>
  </sheetData>
  <mergeCells count="2">
    <mergeCell ref="A1:C1"/>
    <mergeCell ref="A6:C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1260"/>
  <sheetViews>
    <sheetView workbookViewId="0">
      <selection activeCell="D1" sqref="D1"/>
    </sheetView>
  </sheetViews>
  <sheetFormatPr defaultRowHeight="15"/>
  <cols>
    <col min="1" max="1" width="22.28515625" style="107" bestFit="1" customWidth="1"/>
    <col min="2" max="2" width="18.5703125" style="107" bestFit="1" customWidth="1"/>
    <col min="3" max="3" width="22.140625" style="107" bestFit="1" customWidth="1"/>
    <col min="4" max="4" width="18.5703125" style="107" bestFit="1" customWidth="1"/>
    <col min="5" max="5" width="8" style="107" bestFit="1" customWidth="1"/>
    <col min="6" max="6" width="10.7109375" style="107" bestFit="1" customWidth="1"/>
    <col min="7" max="7" width="14.42578125" style="107" bestFit="1" customWidth="1"/>
    <col min="8" max="8" width="16" style="107" customWidth="1"/>
    <col min="9" max="9" width="13.28515625" style="107" customWidth="1"/>
    <col min="10" max="10" width="11.7109375" style="107" customWidth="1"/>
    <col min="11" max="11" width="16.140625" style="107" customWidth="1"/>
    <col min="12" max="12" width="15.28515625" style="107" customWidth="1"/>
    <col min="13" max="13" width="14.5703125" style="107" customWidth="1"/>
    <col min="14" max="15" width="17" style="107" customWidth="1"/>
    <col min="16" max="16384" width="9.140625" style="107"/>
  </cols>
  <sheetData>
    <row r="1" spans="1:15">
      <c r="A1" s="102" t="s">
        <v>5279</v>
      </c>
      <c r="B1" s="103">
        <f ca="1">TODAY()+90</f>
        <v>44084</v>
      </c>
      <c r="C1" s="102"/>
      <c r="D1" s="102"/>
      <c r="E1" s="102"/>
      <c r="F1" s="102"/>
      <c r="G1" s="104" t="s">
        <v>5280</v>
      </c>
      <c r="H1" s="102">
        <v>1100</v>
      </c>
      <c r="I1" s="102">
        <v>495</v>
      </c>
      <c r="J1" s="102">
        <v>795</v>
      </c>
      <c r="K1" s="102"/>
      <c r="L1" s="105" t="s">
        <v>5281</v>
      </c>
      <c r="M1" s="102" t="s">
        <v>5282</v>
      </c>
      <c r="N1" s="106">
        <v>0</v>
      </c>
      <c r="O1" s="102" t="s">
        <v>5283</v>
      </c>
    </row>
    <row r="2" spans="1:15">
      <c r="A2" s="102" t="s">
        <v>5284</v>
      </c>
      <c r="B2" s="103">
        <f ca="1">B1-30</f>
        <v>44054</v>
      </c>
      <c r="C2" s="102"/>
      <c r="D2" s="102"/>
      <c r="E2" s="102"/>
      <c r="F2" s="102"/>
      <c r="G2" s="104" t="s">
        <v>5285</v>
      </c>
      <c r="H2" s="102">
        <f>1100/4</f>
        <v>275</v>
      </c>
      <c r="I2" s="102">
        <f>I1/4</f>
        <v>123.75</v>
      </c>
      <c r="J2" s="102">
        <f>J1/4</f>
        <v>198.75</v>
      </c>
      <c r="K2" s="102"/>
      <c r="L2" s="105" t="s">
        <v>2557</v>
      </c>
      <c r="M2" s="105" t="s">
        <v>4857</v>
      </c>
      <c r="N2" s="106">
        <v>5000</v>
      </c>
      <c r="O2" s="102" t="s">
        <v>5286</v>
      </c>
    </row>
    <row r="3" spans="1:15">
      <c r="A3" s="102" t="s">
        <v>5287</v>
      </c>
      <c r="B3" s="102">
        <v>50</v>
      </c>
      <c r="G3" s="108" t="s">
        <v>5288</v>
      </c>
      <c r="H3" s="107">
        <v>50</v>
      </c>
      <c r="K3" s="107">
        <v>1</v>
      </c>
      <c r="L3" s="109" t="s">
        <v>5289</v>
      </c>
      <c r="M3" s="105" t="s">
        <v>4987</v>
      </c>
      <c r="N3" s="109"/>
      <c r="O3" s="107" t="s">
        <v>5290</v>
      </c>
    </row>
    <row r="4" spans="1:15">
      <c r="L4" s="110"/>
      <c r="N4" s="107" t="s">
        <v>5291</v>
      </c>
    </row>
    <row r="5" spans="1:15">
      <c r="L5" s="110"/>
    </row>
    <row r="6" spans="1:15">
      <c r="A6" s="111" t="s">
        <v>4465</v>
      </c>
      <c r="B6" s="111" t="s">
        <v>4464</v>
      </c>
      <c r="C6" s="111" t="s">
        <v>4463</v>
      </c>
      <c r="D6" s="111" t="s">
        <v>4462</v>
      </c>
      <c r="E6" s="111" t="s">
        <v>4461</v>
      </c>
      <c r="F6" s="111" t="s">
        <v>4460</v>
      </c>
      <c r="G6" s="111" t="s">
        <v>4459</v>
      </c>
      <c r="H6" s="112" t="s">
        <v>4458</v>
      </c>
      <c r="I6" s="112" t="s">
        <v>4457</v>
      </c>
      <c r="J6" s="112" t="s">
        <v>4456</v>
      </c>
      <c r="K6" s="113" t="s">
        <v>4455</v>
      </c>
      <c r="L6" s="114" t="s">
        <v>5292</v>
      </c>
      <c r="M6" s="112" t="s">
        <v>5293</v>
      </c>
      <c r="N6" s="112" t="s">
        <v>5294</v>
      </c>
      <c r="O6" s="115" t="s">
        <v>5295</v>
      </c>
    </row>
    <row r="7" spans="1:15">
      <c r="A7" s="116" t="s">
        <v>3294</v>
      </c>
      <c r="B7" s="116" t="s">
        <v>832</v>
      </c>
      <c r="C7" s="116" t="s">
        <v>3293</v>
      </c>
      <c r="D7" s="116" t="s">
        <v>2757</v>
      </c>
      <c r="E7" s="116" t="s">
        <v>2557</v>
      </c>
      <c r="F7" s="116" t="s">
        <v>4571</v>
      </c>
      <c r="G7" s="116"/>
      <c r="H7" s="117">
        <v>50</v>
      </c>
      <c r="I7" s="117"/>
      <c r="J7" s="117"/>
      <c r="K7" s="118"/>
      <c r="L7" s="110" t="s">
        <v>5281</v>
      </c>
      <c r="O7" s="102" t="s">
        <v>5296</v>
      </c>
    </row>
    <row r="8" spans="1:15">
      <c r="A8" s="116" t="s">
        <v>1269</v>
      </c>
      <c r="B8" s="116" t="s">
        <v>591</v>
      </c>
      <c r="C8" s="116" t="s">
        <v>1268</v>
      </c>
      <c r="D8" s="116" t="s">
        <v>1267</v>
      </c>
      <c r="E8" s="116" t="s">
        <v>1230</v>
      </c>
      <c r="F8" s="116" t="s">
        <v>5297</v>
      </c>
      <c r="G8" s="116" t="s">
        <v>1266</v>
      </c>
      <c r="H8" s="117">
        <v>50</v>
      </c>
      <c r="I8" s="117"/>
      <c r="J8" s="117"/>
      <c r="K8" s="118"/>
      <c r="L8" s="110" t="s">
        <v>2557</v>
      </c>
      <c r="O8" s="102" t="s">
        <v>5296</v>
      </c>
    </row>
    <row r="9" spans="1:15" hidden="1">
      <c r="A9" s="116" t="s">
        <v>116</v>
      </c>
      <c r="B9" s="116" t="s">
        <v>2938</v>
      </c>
      <c r="C9" s="116" t="s">
        <v>2937</v>
      </c>
      <c r="D9" s="116" t="s">
        <v>2936</v>
      </c>
      <c r="E9" s="116" t="s">
        <v>2557</v>
      </c>
      <c r="F9" s="116" t="s">
        <v>5298</v>
      </c>
      <c r="G9" s="116" t="s">
        <v>2935</v>
      </c>
      <c r="H9" s="117"/>
      <c r="I9" s="117"/>
      <c r="J9" s="117"/>
      <c r="K9" s="118"/>
      <c r="L9" s="110" t="s">
        <v>5289</v>
      </c>
    </row>
    <row r="10" spans="1:15">
      <c r="A10" s="116" t="s">
        <v>2046</v>
      </c>
      <c r="B10" s="116" t="s">
        <v>967</v>
      </c>
      <c r="C10" s="116" t="s">
        <v>2045</v>
      </c>
      <c r="D10" s="116" t="s">
        <v>2044</v>
      </c>
      <c r="E10" s="116" t="s">
        <v>1954</v>
      </c>
      <c r="F10" s="116" t="s">
        <v>5299</v>
      </c>
      <c r="G10" s="116" t="s">
        <v>2043</v>
      </c>
      <c r="H10" s="102">
        <v>275</v>
      </c>
      <c r="I10" s="102">
        <v>0</v>
      </c>
      <c r="J10" s="102">
        <v>198</v>
      </c>
      <c r="K10" s="118"/>
      <c r="L10" s="110"/>
      <c r="O10" s="102" t="s">
        <v>5296</v>
      </c>
    </row>
    <row r="11" spans="1:15">
      <c r="A11" s="116" t="s">
        <v>160</v>
      </c>
      <c r="B11" s="116" t="s">
        <v>3403</v>
      </c>
      <c r="C11" s="116" t="s">
        <v>3402</v>
      </c>
      <c r="D11" s="116" t="s">
        <v>3401</v>
      </c>
      <c r="E11" s="116" t="s">
        <v>2557</v>
      </c>
      <c r="F11" s="116" t="s">
        <v>5300</v>
      </c>
      <c r="G11" s="116" t="s">
        <v>3400</v>
      </c>
      <c r="H11" s="117">
        <v>1100</v>
      </c>
      <c r="I11" s="117">
        <v>495</v>
      </c>
      <c r="J11" s="117"/>
      <c r="K11" s="118">
        <f ca="1">TODAY()-21</f>
        <v>43973</v>
      </c>
      <c r="L11" s="110"/>
      <c r="O11" s="102" t="s">
        <v>5296</v>
      </c>
    </row>
    <row r="12" spans="1:15">
      <c r="A12" s="116" t="s">
        <v>1757</v>
      </c>
      <c r="B12" s="116" t="s">
        <v>582</v>
      </c>
      <c r="C12" s="116" t="s">
        <v>1756</v>
      </c>
      <c r="D12" s="116" t="s">
        <v>1755</v>
      </c>
      <c r="E12" s="116" t="s">
        <v>1736</v>
      </c>
      <c r="F12" s="116" t="s">
        <v>5301</v>
      </c>
      <c r="G12" s="116" t="s">
        <v>1754</v>
      </c>
      <c r="H12" s="117">
        <v>1100</v>
      </c>
      <c r="I12" s="117">
        <v>495</v>
      </c>
      <c r="J12" s="117"/>
      <c r="K12" s="118">
        <f ca="1">TODAY()-43</f>
        <v>43951</v>
      </c>
      <c r="L12" s="110"/>
      <c r="O12" s="102" t="s">
        <v>5296</v>
      </c>
    </row>
    <row r="13" spans="1:15" hidden="1">
      <c r="A13" s="116" t="s">
        <v>69</v>
      </c>
      <c r="B13" s="116" t="s">
        <v>963</v>
      </c>
      <c r="C13" s="116" t="s">
        <v>962</v>
      </c>
      <c r="D13" s="116" t="s">
        <v>961</v>
      </c>
      <c r="E13" s="116" t="s">
        <v>837</v>
      </c>
      <c r="F13" s="116" t="s">
        <v>5302</v>
      </c>
      <c r="G13" s="116" t="s">
        <v>960</v>
      </c>
      <c r="H13" s="117"/>
      <c r="I13" s="117"/>
      <c r="J13" s="117"/>
      <c r="K13" s="118"/>
      <c r="L13" s="110"/>
    </row>
    <row r="14" spans="1:15" hidden="1">
      <c r="A14" s="116" t="s">
        <v>116</v>
      </c>
      <c r="B14" s="116" t="s">
        <v>376</v>
      </c>
      <c r="C14" s="116" t="s">
        <v>375</v>
      </c>
      <c r="D14" s="116" t="s">
        <v>374</v>
      </c>
      <c r="E14" s="116" t="s">
        <v>250</v>
      </c>
      <c r="F14" s="116" t="s">
        <v>5303</v>
      </c>
      <c r="G14" s="116" t="s">
        <v>373</v>
      </c>
      <c r="H14" s="117"/>
      <c r="I14" s="117"/>
      <c r="J14" s="117"/>
      <c r="K14" s="118"/>
      <c r="L14" s="110" t="s">
        <v>5281</v>
      </c>
    </row>
    <row r="15" spans="1:15">
      <c r="A15" s="116" t="s">
        <v>853</v>
      </c>
      <c r="B15" s="116" t="s">
        <v>852</v>
      </c>
      <c r="C15" s="116" t="s">
        <v>851</v>
      </c>
      <c r="D15" s="116" t="s">
        <v>850</v>
      </c>
      <c r="E15" s="116" t="s">
        <v>837</v>
      </c>
      <c r="F15" s="116" t="s">
        <v>5304</v>
      </c>
      <c r="G15" s="116"/>
      <c r="H15" s="102">
        <v>275</v>
      </c>
      <c r="I15" s="102">
        <v>0</v>
      </c>
      <c r="J15" s="102">
        <v>198</v>
      </c>
      <c r="K15" s="118"/>
      <c r="L15" s="110"/>
      <c r="O15" s="107" t="s">
        <v>5305</v>
      </c>
    </row>
    <row r="16" spans="1:15">
      <c r="A16" s="116" t="s">
        <v>48</v>
      </c>
      <c r="B16" s="116" t="s">
        <v>3439</v>
      </c>
      <c r="C16" s="116" t="s">
        <v>2806</v>
      </c>
      <c r="D16" s="116" t="s">
        <v>2595</v>
      </c>
      <c r="E16" s="116" t="s">
        <v>2557</v>
      </c>
      <c r="F16" s="116" t="s">
        <v>4571</v>
      </c>
      <c r="G16" s="116" t="s">
        <v>3438</v>
      </c>
      <c r="H16" s="117"/>
      <c r="I16" s="117"/>
      <c r="J16" s="117">
        <v>795</v>
      </c>
      <c r="K16" s="118"/>
      <c r="L16" s="110"/>
      <c r="O16" s="102" t="s">
        <v>5305</v>
      </c>
    </row>
    <row r="17" spans="1:15" hidden="1">
      <c r="A17" s="116" t="s">
        <v>913</v>
      </c>
      <c r="B17" s="116" t="s">
        <v>1320</v>
      </c>
      <c r="C17" s="116" t="s">
        <v>2693</v>
      </c>
      <c r="D17" s="116" t="s">
        <v>2692</v>
      </c>
      <c r="E17" s="116" t="s">
        <v>2557</v>
      </c>
      <c r="F17" s="116" t="s">
        <v>5306</v>
      </c>
      <c r="G17" s="116" t="s">
        <v>2691</v>
      </c>
      <c r="H17" s="117"/>
      <c r="I17" s="117"/>
      <c r="J17" s="117"/>
      <c r="K17" s="118"/>
      <c r="L17" s="110"/>
    </row>
    <row r="18" spans="1:15">
      <c r="A18" s="116" t="s">
        <v>450</v>
      </c>
      <c r="B18" s="116" t="s">
        <v>1378</v>
      </c>
      <c r="C18" s="116" t="s">
        <v>4101</v>
      </c>
      <c r="D18" s="116" t="s">
        <v>3896</v>
      </c>
      <c r="E18" s="116" t="s">
        <v>3839</v>
      </c>
      <c r="F18" s="116" t="s">
        <v>5307</v>
      </c>
      <c r="G18" s="116" t="s">
        <v>4100</v>
      </c>
      <c r="H18" s="117">
        <v>1100</v>
      </c>
      <c r="I18" s="117">
        <v>123.75</v>
      </c>
      <c r="J18" s="117"/>
      <c r="K18" s="118">
        <f ca="1">TODAY()-54</f>
        <v>43940</v>
      </c>
      <c r="L18" s="110"/>
      <c r="O18" s="102" t="s">
        <v>5296</v>
      </c>
    </row>
    <row r="19" spans="1:15" hidden="1">
      <c r="A19" s="116" t="s">
        <v>587</v>
      </c>
      <c r="B19" s="116" t="s">
        <v>1743</v>
      </c>
      <c r="C19" s="116" t="s">
        <v>272</v>
      </c>
      <c r="D19" s="116" t="s">
        <v>1742</v>
      </c>
      <c r="E19" s="116" t="s">
        <v>1736</v>
      </c>
      <c r="F19" s="116" t="s">
        <v>5308</v>
      </c>
      <c r="G19" s="116" t="s">
        <v>1741</v>
      </c>
      <c r="H19" s="117"/>
      <c r="I19" s="117"/>
      <c r="J19" s="117"/>
      <c r="K19" s="118"/>
      <c r="L19" s="110"/>
    </row>
    <row r="20" spans="1:15" hidden="1">
      <c r="A20" s="116" t="s">
        <v>642</v>
      </c>
      <c r="B20" s="116" t="s">
        <v>998</v>
      </c>
      <c r="C20" s="116" t="s">
        <v>997</v>
      </c>
      <c r="D20" s="116" t="s">
        <v>996</v>
      </c>
      <c r="E20" s="116" t="s">
        <v>837</v>
      </c>
      <c r="F20" s="116" t="s">
        <v>5309</v>
      </c>
      <c r="G20" s="116" t="s">
        <v>995</v>
      </c>
      <c r="H20" s="117"/>
      <c r="I20" s="117"/>
      <c r="J20" s="117"/>
      <c r="K20" s="118"/>
      <c r="L20" s="110"/>
    </row>
    <row r="21" spans="1:15" hidden="1">
      <c r="A21" s="116" t="s">
        <v>484</v>
      </c>
      <c r="B21" s="116" t="s">
        <v>1563</v>
      </c>
      <c r="C21" s="116" t="s">
        <v>1562</v>
      </c>
      <c r="D21" s="116" t="s">
        <v>1293</v>
      </c>
      <c r="E21" s="116" t="s">
        <v>1230</v>
      </c>
      <c r="F21" s="116" t="s">
        <v>5310</v>
      </c>
      <c r="G21" s="116" t="s">
        <v>1561</v>
      </c>
      <c r="H21" s="117"/>
      <c r="I21" s="117"/>
      <c r="J21" s="117"/>
      <c r="K21" s="118"/>
      <c r="L21" s="110" t="s">
        <v>5281</v>
      </c>
    </row>
    <row r="22" spans="1:15">
      <c r="A22" s="116" t="s">
        <v>151</v>
      </c>
      <c r="B22" s="116" t="s">
        <v>3412</v>
      </c>
      <c r="C22" s="116" t="s">
        <v>3411</v>
      </c>
      <c r="D22" s="116" t="s">
        <v>2646</v>
      </c>
      <c r="E22" s="116" t="s">
        <v>2557</v>
      </c>
      <c r="F22" s="116" t="s">
        <v>4736</v>
      </c>
      <c r="G22" s="116" t="s">
        <v>3410</v>
      </c>
      <c r="H22" s="117">
        <v>1100</v>
      </c>
      <c r="I22" s="117">
        <v>495</v>
      </c>
      <c r="J22" s="117"/>
      <c r="K22" s="118">
        <f ca="1">TODAY()-34</f>
        <v>43960</v>
      </c>
      <c r="L22" s="110" t="s">
        <v>5281</v>
      </c>
      <c r="O22" s="102" t="s">
        <v>5296</v>
      </c>
    </row>
    <row r="23" spans="1:15">
      <c r="A23" s="116" t="s">
        <v>69</v>
      </c>
      <c r="B23" s="116" t="s">
        <v>1157</v>
      </c>
      <c r="C23" s="116" t="s">
        <v>4407</v>
      </c>
      <c r="D23" s="116" t="s">
        <v>4406</v>
      </c>
      <c r="E23" s="116" t="s">
        <v>4156</v>
      </c>
      <c r="F23" s="116" t="s">
        <v>5311</v>
      </c>
      <c r="G23" s="116" t="s">
        <v>4405</v>
      </c>
      <c r="H23" s="102">
        <v>1100</v>
      </c>
      <c r="I23" s="102">
        <v>495</v>
      </c>
      <c r="J23" s="102">
        <v>0</v>
      </c>
      <c r="K23" s="118">
        <f ca="1">TODAY()-37</f>
        <v>43957</v>
      </c>
      <c r="L23" s="110" t="s">
        <v>5281</v>
      </c>
      <c r="O23" s="107" t="s">
        <v>5312</v>
      </c>
    </row>
    <row r="24" spans="1:15" hidden="1">
      <c r="A24" s="116" t="s">
        <v>350</v>
      </c>
      <c r="B24" s="116" t="s">
        <v>349</v>
      </c>
      <c r="C24" s="116" t="s">
        <v>348</v>
      </c>
      <c r="D24" s="116" t="s">
        <v>347</v>
      </c>
      <c r="E24" s="116" t="s">
        <v>250</v>
      </c>
      <c r="F24" s="116" t="s">
        <v>5313</v>
      </c>
      <c r="G24" s="116" t="s">
        <v>346</v>
      </c>
      <c r="H24" s="117"/>
      <c r="I24" s="117"/>
      <c r="J24" s="117"/>
      <c r="K24" s="118"/>
      <c r="L24" s="110" t="s">
        <v>5281</v>
      </c>
    </row>
    <row r="25" spans="1:15" hidden="1">
      <c r="A25" s="116" t="s">
        <v>440</v>
      </c>
      <c r="B25" s="116" t="s">
        <v>1215</v>
      </c>
      <c r="C25" s="116" t="s">
        <v>3287</v>
      </c>
      <c r="D25" s="116" t="s">
        <v>234</v>
      </c>
      <c r="E25" s="116" t="s">
        <v>2557</v>
      </c>
      <c r="F25" s="116" t="s">
        <v>5314</v>
      </c>
      <c r="G25" s="116" t="s">
        <v>3286</v>
      </c>
      <c r="H25" s="117"/>
      <c r="I25" s="117"/>
      <c r="J25" s="117"/>
      <c r="K25" s="118"/>
      <c r="L25" s="110" t="s">
        <v>5281</v>
      </c>
    </row>
    <row r="26" spans="1:15">
      <c r="A26" s="116" t="s">
        <v>107</v>
      </c>
      <c r="B26" s="116" t="s">
        <v>412</v>
      </c>
      <c r="C26" s="116" t="s">
        <v>2578</v>
      </c>
      <c r="D26" s="116" t="s">
        <v>2577</v>
      </c>
      <c r="E26" s="116" t="s">
        <v>2557</v>
      </c>
      <c r="F26" s="116" t="s">
        <v>5315</v>
      </c>
      <c r="G26" s="116" t="s">
        <v>2576</v>
      </c>
      <c r="H26" s="117">
        <v>50</v>
      </c>
      <c r="I26" s="117"/>
      <c r="J26" s="117"/>
      <c r="K26" s="118"/>
      <c r="L26" s="110" t="s">
        <v>5281</v>
      </c>
      <c r="O26" s="102" t="s">
        <v>5296</v>
      </c>
    </row>
    <row r="27" spans="1:15">
      <c r="A27" s="116" t="s">
        <v>3451</v>
      </c>
      <c r="B27" s="116" t="s">
        <v>412</v>
      </c>
      <c r="C27" s="116" t="s">
        <v>3450</v>
      </c>
      <c r="D27" s="116" t="s">
        <v>3449</v>
      </c>
      <c r="E27" s="116" t="s">
        <v>3448</v>
      </c>
      <c r="F27" s="116" t="s">
        <v>5316</v>
      </c>
      <c r="G27" s="116" t="s">
        <v>3447</v>
      </c>
      <c r="H27" s="102">
        <v>275</v>
      </c>
      <c r="I27" s="102">
        <v>0</v>
      </c>
      <c r="J27" s="102">
        <v>0</v>
      </c>
      <c r="K27" s="118"/>
      <c r="L27" s="110" t="s">
        <v>5281</v>
      </c>
      <c r="O27" s="107" t="s">
        <v>5305</v>
      </c>
    </row>
    <row r="28" spans="1:15" hidden="1">
      <c r="A28" s="116" t="s">
        <v>541</v>
      </c>
      <c r="B28" s="116" t="s">
        <v>3131</v>
      </c>
      <c r="C28" s="116" t="s">
        <v>3130</v>
      </c>
      <c r="D28" s="116" t="s">
        <v>3129</v>
      </c>
      <c r="E28" s="116" t="s">
        <v>2557</v>
      </c>
      <c r="F28" s="116" t="s">
        <v>5317</v>
      </c>
      <c r="G28" s="116" t="s">
        <v>3128</v>
      </c>
      <c r="H28" s="117"/>
      <c r="I28" s="117"/>
      <c r="J28" s="117"/>
      <c r="K28" s="118"/>
      <c r="L28" s="110" t="s">
        <v>5281</v>
      </c>
    </row>
    <row r="29" spans="1:15">
      <c r="A29" s="116" t="s">
        <v>1298</v>
      </c>
      <c r="B29" s="116" t="s">
        <v>553</v>
      </c>
      <c r="C29" s="116" t="s">
        <v>1297</v>
      </c>
      <c r="D29" s="116" t="s">
        <v>1296</v>
      </c>
      <c r="E29" s="116" t="s">
        <v>1230</v>
      </c>
      <c r="F29" s="116" t="s">
        <v>5318</v>
      </c>
      <c r="G29" s="116" t="s">
        <v>1295</v>
      </c>
      <c r="H29" s="117">
        <v>50</v>
      </c>
      <c r="I29" s="117"/>
      <c r="J29" s="117"/>
      <c r="K29" s="118"/>
      <c r="L29" s="110" t="s">
        <v>5281</v>
      </c>
      <c r="O29" s="102" t="s">
        <v>5296</v>
      </c>
    </row>
    <row r="30" spans="1:15">
      <c r="A30" s="116" t="s">
        <v>17</v>
      </c>
      <c r="B30" s="116" t="s">
        <v>923</v>
      </c>
      <c r="C30" s="116" t="s">
        <v>922</v>
      </c>
      <c r="D30" s="116" t="s">
        <v>921</v>
      </c>
      <c r="E30" s="116" t="s">
        <v>837</v>
      </c>
      <c r="F30" s="116" t="s">
        <v>5319</v>
      </c>
      <c r="G30" s="116" t="s">
        <v>920</v>
      </c>
      <c r="H30" s="117">
        <v>50</v>
      </c>
      <c r="I30" s="117"/>
      <c r="J30" s="117"/>
      <c r="K30" s="118"/>
      <c r="L30" s="110" t="s">
        <v>5281</v>
      </c>
      <c r="O30" s="102" t="s">
        <v>5296</v>
      </c>
    </row>
    <row r="31" spans="1:15" hidden="1">
      <c r="A31" s="116" t="s">
        <v>264</v>
      </c>
      <c r="B31" s="116" t="s">
        <v>1154</v>
      </c>
      <c r="C31" s="116" t="s">
        <v>2206</v>
      </c>
      <c r="D31" s="116" t="s">
        <v>2205</v>
      </c>
      <c r="E31" s="116" t="s">
        <v>2200</v>
      </c>
      <c r="F31" s="116" t="s">
        <v>5320</v>
      </c>
      <c r="G31" s="116" t="s">
        <v>2204</v>
      </c>
      <c r="H31" s="117"/>
      <c r="I31" s="117"/>
      <c r="J31" s="117"/>
      <c r="K31" s="118"/>
      <c r="L31" s="110" t="s">
        <v>5281</v>
      </c>
    </row>
    <row r="32" spans="1:15" hidden="1">
      <c r="A32" s="116" t="s">
        <v>160</v>
      </c>
      <c r="B32" s="116" t="s">
        <v>391</v>
      </c>
      <c r="C32" s="116" t="s">
        <v>759</v>
      </c>
      <c r="D32" s="116" t="s">
        <v>752</v>
      </c>
      <c r="E32" s="116" t="s">
        <v>721</v>
      </c>
      <c r="F32" s="116" t="s">
        <v>5321</v>
      </c>
      <c r="G32" s="116" t="s">
        <v>758</v>
      </c>
      <c r="H32" s="117"/>
      <c r="I32" s="117"/>
      <c r="J32" s="117"/>
      <c r="K32" s="118"/>
      <c r="L32" s="110" t="s">
        <v>5281</v>
      </c>
    </row>
    <row r="33" spans="1:15">
      <c r="A33" s="116" t="s">
        <v>460</v>
      </c>
      <c r="B33" s="116" t="s">
        <v>1715</v>
      </c>
      <c r="C33" s="116" t="s">
        <v>1714</v>
      </c>
      <c r="D33" s="116" t="s">
        <v>1713</v>
      </c>
      <c r="E33" s="116" t="s">
        <v>1230</v>
      </c>
      <c r="F33" s="116" t="s">
        <v>5322</v>
      </c>
      <c r="G33" s="116" t="s">
        <v>1712</v>
      </c>
      <c r="H33" s="117">
        <v>1100</v>
      </c>
      <c r="I33" s="117">
        <v>123.75</v>
      </c>
      <c r="J33" s="117"/>
      <c r="K33" s="118">
        <f ca="1">TODAY()-60</f>
        <v>43934</v>
      </c>
      <c r="L33" s="110" t="s">
        <v>5281</v>
      </c>
      <c r="O33" s="102" t="s">
        <v>5296</v>
      </c>
    </row>
    <row r="34" spans="1:15" hidden="1">
      <c r="A34" s="116" t="s">
        <v>489</v>
      </c>
      <c r="B34" s="116" t="s">
        <v>1538</v>
      </c>
      <c r="C34" s="116" t="s">
        <v>3991</v>
      </c>
      <c r="D34" s="116" t="s">
        <v>3855</v>
      </c>
      <c r="E34" s="116" t="s">
        <v>3839</v>
      </c>
      <c r="F34" s="116" t="s">
        <v>5323</v>
      </c>
      <c r="G34" s="116" t="s">
        <v>3990</v>
      </c>
      <c r="H34" s="117"/>
      <c r="I34" s="117"/>
      <c r="J34" s="117"/>
      <c r="K34" s="118"/>
      <c r="L34" s="110" t="s">
        <v>5281</v>
      </c>
    </row>
    <row r="35" spans="1:15" hidden="1">
      <c r="A35" s="116" t="s">
        <v>279</v>
      </c>
      <c r="B35" s="116" t="s">
        <v>278</v>
      </c>
      <c r="C35" s="116" t="s">
        <v>277</v>
      </c>
      <c r="D35" s="116" t="s">
        <v>276</v>
      </c>
      <c r="E35" s="116" t="s">
        <v>250</v>
      </c>
      <c r="F35" s="116" t="s">
        <v>5324</v>
      </c>
      <c r="G35" s="116" t="s">
        <v>275</v>
      </c>
      <c r="H35" s="117"/>
      <c r="I35" s="117"/>
      <c r="J35" s="117"/>
      <c r="K35" s="118"/>
      <c r="L35" s="110" t="s">
        <v>5281</v>
      </c>
    </row>
    <row r="36" spans="1:15">
      <c r="A36" s="116" t="s">
        <v>587</v>
      </c>
      <c r="B36" s="116" t="s">
        <v>1403</v>
      </c>
      <c r="C36" s="116" t="s">
        <v>1402</v>
      </c>
      <c r="D36" s="116" t="s">
        <v>1231</v>
      </c>
      <c r="E36" s="116" t="s">
        <v>1230</v>
      </c>
      <c r="F36" s="116" t="s">
        <v>5325</v>
      </c>
      <c r="G36" s="116" t="s">
        <v>1401</v>
      </c>
      <c r="H36" s="117">
        <v>50</v>
      </c>
      <c r="I36" s="117"/>
      <c r="J36" s="117"/>
      <c r="K36" s="118"/>
      <c r="L36" s="110" t="s">
        <v>5281</v>
      </c>
      <c r="O36" s="102" t="s">
        <v>5296</v>
      </c>
    </row>
    <row r="37" spans="1:15">
      <c r="A37" s="116" t="s">
        <v>107</v>
      </c>
      <c r="B37" s="116" t="s">
        <v>208</v>
      </c>
      <c r="C37" s="116" t="s">
        <v>207</v>
      </c>
      <c r="D37" s="116" t="s">
        <v>104</v>
      </c>
      <c r="E37" s="116" t="s">
        <v>90</v>
      </c>
      <c r="F37" s="116" t="s">
        <v>5326</v>
      </c>
      <c r="G37" s="116" t="s">
        <v>206</v>
      </c>
      <c r="H37" s="117">
        <v>50</v>
      </c>
      <c r="I37" s="117"/>
      <c r="J37" s="117"/>
      <c r="K37" s="118"/>
      <c r="L37" s="110" t="s">
        <v>5281</v>
      </c>
      <c r="O37" s="102" t="s">
        <v>5296</v>
      </c>
    </row>
    <row r="38" spans="1:15" hidden="1">
      <c r="A38" s="116" t="s">
        <v>235</v>
      </c>
      <c r="B38" s="116" t="s">
        <v>2336</v>
      </c>
      <c r="C38" s="116" t="s">
        <v>2335</v>
      </c>
      <c r="D38" s="116" t="s">
        <v>2334</v>
      </c>
      <c r="E38" s="116" t="s">
        <v>2307</v>
      </c>
      <c r="F38" s="116" t="s">
        <v>5327</v>
      </c>
      <c r="G38" s="116" t="s">
        <v>2333</v>
      </c>
      <c r="H38" s="117"/>
      <c r="I38" s="117"/>
      <c r="J38" s="117"/>
      <c r="K38" s="118"/>
      <c r="L38" s="110" t="s">
        <v>5281</v>
      </c>
    </row>
    <row r="39" spans="1:15">
      <c r="A39" s="116" t="s">
        <v>99</v>
      </c>
      <c r="B39" s="116" t="s">
        <v>98</v>
      </c>
      <c r="C39" s="116" t="s">
        <v>97</v>
      </c>
      <c r="D39" s="116" t="s">
        <v>96</v>
      </c>
      <c r="E39" s="116" t="s">
        <v>90</v>
      </c>
      <c r="F39" s="116" t="s">
        <v>5328</v>
      </c>
      <c r="G39" s="116" t="s">
        <v>95</v>
      </c>
      <c r="H39" s="117">
        <v>50</v>
      </c>
      <c r="I39" s="117"/>
      <c r="J39" s="117"/>
      <c r="K39" s="118"/>
      <c r="L39" s="110" t="s">
        <v>5281</v>
      </c>
      <c r="O39" s="102" t="s">
        <v>5296</v>
      </c>
    </row>
    <row r="40" spans="1:15" hidden="1">
      <c r="A40" s="116" t="s">
        <v>2124</v>
      </c>
      <c r="B40" s="116" t="s">
        <v>2896</v>
      </c>
      <c r="C40" s="116" t="s">
        <v>2895</v>
      </c>
      <c r="D40" s="116" t="s">
        <v>2595</v>
      </c>
      <c r="E40" s="116" t="s">
        <v>2557</v>
      </c>
      <c r="F40" s="116" t="s">
        <v>4571</v>
      </c>
      <c r="G40" s="116" t="s">
        <v>2894</v>
      </c>
      <c r="H40" s="117"/>
      <c r="I40" s="117"/>
      <c r="J40" s="117"/>
      <c r="K40" s="118"/>
      <c r="L40" s="110" t="s">
        <v>5281</v>
      </c>
    </row>
    <row r="41" spans="1:15">
      <c r="A41" s="116" t="s">
        <v>235</v>
      </c>
      <c r="B41" s="116" t="s">
        <v>4227</v>
      </c>
      <c r="C41" s="116" t="s">
        <v>4226</v>
      </c>
      <c r="D41" s="116" t="s">
        <v>4198</v>
      </c>
      <c r="E41" s="116" t="s">
        <v>4156</v>
      </c>
      <c r="F41" s="116" t="s">
        <v>5329</v>
      </c>
      <c r="G41" s="116"/>
      <c r="H41" s="117">
        <v>50</v>
      </c>
      <c r="I41" s="117"/>
      <c r="J41" s="117"/>
      <c r="K41" s="118"/>
      <c r="L41" s="110" t="s">
        <v>5281</v>
      </c>
      <c r="O41" s="102" t="s">
        <v>5296</v>
      </c>
    </row>
    <row r="42" spans="1:15" hidden="1">
      <c r="A42" s="116" t="s">
        <v>814</v>
      </c>
      <c r="B42" s="116" t="s">
        <v>383</v>
      </c>
      <c r="C42" s="116" t="s">
        <v>1638</v>
      </c>
      <c r="D42" s="116" t="s">
        <v>1637</v>
      </c>
      <c r="E42" s="116" t="s">
        <v>1230</v>
      </c>
      <c r="F42" s="116" t="s">
        <v>5330</v>
      </c>
      <c r="G42" s="116" t="s">
        <v>1636</v>
      </c>
      <c r="H42" s="117"/>
      <c r="I42" s="117"/>
      <c r="J42" s="117"/>
      <c r="K42" s="118"/>
      <c r="L42" s="110" t="s">
        <v>5281</v>
      </c>
    </row>
    <row r="43" spans="1:15" hidden="1">
      <c r="A43" s="116" t="s">
        <v>450</v>
      </c>
      <c r="B43" s="116" t="s">
        <v>1352</v>
      </c>
      <c r="C43" s="116" t="s">
        <v>2348</v>
      </c>
      <c r="D43" s="116" t="s">
        <v>2347</v>
      </c>
      <c r="E43" s="116" t="s">
        <v>2307</v>
      </c>
      <c r="F43" s="116" t="s">
        <v>5331</v>
      </c>
      <c r="G43" s="116" t="s">
        <v>2346</v>
      </c>
      <c r="H43" s="117"/>
      <c r="I43" s="117"/>
      <c r="J43" s="117"/>
      <c r="K43" s="118"/>
      <c r="L43" s="110" t="s">
        <v>5281</v>
      </c>
    </row>
    <row r="44" spans="1:15" hidden="1">
      <c r="A44" s="116" t="s">
        <v>868</v>
      </c>
      <c r="B44" s="116" t="s">
        <v>2069</v>
      </c>
      <c r="C44" s="116" t="s">
        <v>2068</v>
      </c>
      <c r="D44" s="116" t="s">
        <v>1955</v>
      </c>
      <c r="E44" s="116" t="s">
        <v>1954</v>
      </c>
      <c r="F44" s="116" t="s">
        <v>5332</v>
      </c>
      <c r="G44" s="116" t="s">
        <v>2067</v>
      </c>
      <c r="H44" s="117"/>
      <c r="I44" s="117"/>
      <c r="J44" s="117"/>
      <c r="K44" s="118"/>
      <c r="L44" s="110" t="s">
        <v>5281</v>
      </c>
    </row>
    <row r="45" spans="1:15">
      <c r="A45" s="116" t="s">
        <v>2000</v>
      </c>
      <c r="B45" s="116" t="s">
        <v>1999</v>
      </c>
      <c r="C45" s="116" t="s">
        <v>1998</v>
      </c>
      <c r="D45" s="116" t="s">
        <v>1997</v>
      </c>
      <c r="E45" s="116" t="s">
        <v>1954</v>
      </c>
      <c r="F45" s="116" t="s">
        <v>5333</v>
      </c>
      <c r="G45" s="116" t="s">
        <v>1996</v>
      </c>
      <c r="H45" s="117">
        <v>50</v>
      </c>
      <c r="I45" s="117"/>
      <c r="J45" s="117"/>
      <c r="K45" s="118"/>
      <c r="L45" s="110" t="s">
        <v>5281</v>
      </c>
      <c r="O45" s="102" t="s">
        <v>5296</v>
      </c>
    </row>
    <row r="46" spans="1:15" hidden="1">
      <c r="A46" s="116" t="s">
        <v>79</v>
      </c>
      <c r="B46" s="116" t="s">
        <v>78</v>
      </c>
      <c r="C46" s="116" t="s">
        <v>77</v>
      </c>
      <c r="D46" s="116" t="s">
        <v>76</v>
      </c>
      <c r="E46" s="116" t="s">
        <v>55</v>
      </c>
      <c r="F46" s="116" t="s">
        <v>5334</v>
      </c>
      <c r="G46" s="116" t="s">
        <v>75</v>
      </c>
      <c r="H46" s="117"/>
      <c r="I46" s="117"/>
      <c r="J46" s="117"/>
      <c r="K46" s="118"/>
      <c r="L46" s="110" t="s">
        <v>5281</v>
      </c>
    </row>
    <row r="47" spans="1:15">
      <c r="A47" s="116" t="s">
        <v>309</v>
      </c>
      <c r="B47" s="116" t="s">
        <v>1365</v>
      </c>
      <c r="C47" s="116" t="s">
        <v>1364</v>
      </c>
      <c r="D47" s="116" t="s">
        <v>1231</v>
      </c>
      <c r="E47" s="116" t="s">
        <v>1230</v>
      </c>
      <c r="F47" s="116" t="s">
        <v>5335</v>
      </c>
      <c r="G47" s="116" t="s">
        <v>1363</v>
      </c>
      <c r="H47" s="117">
        <v>50</v>
      </c>
      <c r="I47" s="117"/>
      <c r="J47" s="117"/>
      <c r="K47" s="118"/>
      <c r="L47" s="110" t="s">
        <v>5281</v>
      </c>
      <c r="O47" s="102" t="s">
        <v>5296</v>
      </c>
    </row>
    <row r="48" spans="1:15" hidden="1">
      <c r="A48" s="116" t="s">
        <v>403</v>
      </c>
      <c r="B48" s="116" t="s">
        <v>3143</v>
      </c>
      <c r="C48" s="116" t="s">
        <v>3142</v>
      </c>
      <c r="D48" s="116" t="s">
        <v>2716</v>
      </c>
      <c r="E48" s="116" t="s">
        <v>2557</v>
      </c>
      <c r="F48" s="116" t="s">
        <v>5336</v>
      </c>
      <c r="G48" s="116" t="s">
        <v>3141</v>
      </c>
      <c r="H48" s="117"/>
      <c r="I48" s="117"/>
      <c r="J48" s="117"/>
      <c r="K48" s="118"/>
      <c r="L48" s="110" t="s">
        <v>5281</v>
      </c>
    </row>
    <row r="49" spans="1:15" hidden="1">
      <c r="A49" s="116" t="s">
        <v>64</v>
      </c>
      <c r="B49" s="116" t="s">
        <v>2444</v>
      </c>
      <c r="C49" s="116" t="s">
        <v>2443</v>
      </c>
      <c r="D49" s="116" t="s">
        <v>1314</v>
      </c>
      <c r="E49" s="116" t="s">
        <v>2307</v>
      </c>
      <c r="F49" s="116" t="s">
        <v>5337</v>
      </c>
      <c r="G49" s="116" t="s">
        <v>2442</v>
      </c>
      <c r="H49" s="117"/>
      <c r="I49" s="117"/>
      <c r="J49" s="117"/>
      <c r="K49" s="118"/>
      <c r="L49" s="110" t="s">
        <v>5281</v>
      </c>
    </row>
    <row r="50" spans="1:15" hidden="1">
      <c r="A50" s="116" t="s">
        <v>126</v>
      </c>
      <c r="B50" s="116" t="s">
        <v>125</v>
      </c>
      <c r="C50" s="116" t="s">
        <v>124</v>
      </c>
      <c r="D50" s="116" t="s">
        <v>123</v>
      </c>
      <c r="E50" s="116" t="s">
        <v>90</v>
      </c>
      <c r="F50" s="116" t="s">
        <v>5338</v>
      </c>
      <c r="G50" s="116" t="s">
        <v>122</v>
      </c>
      <c r="H50" s="117"/>
      <c r="I50" s="117"/>
      <c r="J50" s="117"/>
      <c r="K50" s="118"/>
      <c r="L50" s="110" t="s">
        <v>5281</v>
      </c>
    </row>
    <row r="51" spans="1:15">
      <c r="A51" s="116" t="s">
        <v>299</v>
      </c>
      <c r="B51" s="116" t="s">
        <v>2258</v>
      </c>
      <c r="C51" s="116" t="s">
        <v>2257</v>
      </c>
      <c r="D51" s="116" t="s">
        <v>2256</v>
      </c>
      <c r="E51" s="116" t="s">
        <v>2200</v>
      </c>
      <c r="F51" s="116" t="s">
        <v>5339</v>
      </c>
      <c r="G51" s="116" t="s">
        <v>2255</v>
      </c>
      <c r="H51" s="117"/>
      <c r="I51" s="117">
        <v>495</v>
      </c>
      <c r="J51" s="117"/>
      <c r="K51" s="118">
        <f ca="1">TODAY()-18</f>
        <v>43976</v>
      </c>
      <c r="L51" s="109" t="s">
        <v>5289</v>
      </c>
      <c r="M51" s="107" t="s">
        <v>4857</v>
      </c>
      <c r="N51" s="107">
        <v>4000</v>
      </c>
      <c r="O51" s="107" t="s">
        <v>5312</v>
      </c>
    </row>
    <row r="52" spans="1:15" hidden="1">
      <c r="A52" s="116" t="s">
        <v>3269</v>
      </c>
      <c r="B52" s="116" t="s">
        <v>1631</v>
      </c>
      <c r="C52" s="116" t="s">
        <v>3268</v>
      </c>
      <c r="D52" s="116" t="s">
        <v>2713</v>
      </c>
      <c r="E52" s="116" t="s">
        <v>2557</v>
      </c>
      <c r="F52" s="116" t="s">
        <v>5340</v>
      </c>
      <c r="G52" s="116" t="s">
        <v>3267</v>
      </c>
      <c r="H52" s="117"/>
      <c r="I52" s="117"/>
      <c r="J52" s="117"/>
      <c r="K52" s="118"/>
      <c r="L52" s="110" t="s">
        <v>5281</v>
      </c>
    </row>
    <row r="53" spans="1:15" hidden="1">
      <c r="A53" s="116" t="s">
        <v>1167</v>
      </c>
      <c r="B53" s="116" t="s">
        <v>3583</v>
      </c>
      <c r="C53" s="116" t="s">
        <v>3582</v>
      </c>
      <c r="D53" s="116" t="s">
        <v>333</v>
      </c>
      <c r="E53" s="116" t="s">
        <v>3530</v>
      </c>
      <c r="F53" s="116" t="s">
        <v>5341</v>
      </c>
      <c r="G53" s="116" t="s">
        <v>3581</v>
      </c>
      <c r="H53" s="117"/>
      <c r="I53" s="117"/>
      <c r="J53" s="117"/>
      <c r="K53" s="118"/>
      <c r="L53" s="110" t="s">
        <v>5281</v>
      </c>
    </row>
    <row r="54" spans="1:15" hidden="1">
      <c r="A54" s="116" t="s">
        <v>737</v>
      </c>
      <c r="B54" s="116" t="s">
        <v>2775</v>
      </c>
      <c r="C54" s="116" t="s">
        <v>2774</v>
      </c>
      <c r="D54" s="116" t="s">
        <v>2595</v>
      </c>
      <c r="E54" s="116" t="s">
        <v>2557</v>
      </c>
      <c r="F54" s="116" t="s">
        <v>4571</v>
      </c>
      <c r="G54" s="116" t="s">
        <v>2773</v>
      </c>
      <c r="H54" s="117"/>
      <c r="I54" s="117"/>
      <c r="J54" s="117"/>
      <c r="K54" s="118"/>
      <c r="L54" s="110" t="s">
        <v>5281</v>
      </c>
    </row>
    <row r="55" spans="1:15">
      <c r="A55" s="116" t="s">
        <v>279</v>
      </c>
      <c r="B55" s="116" t="s">
        <v>3469</v>
      </c>
      <c r="C55" s="116" t="s">
        <v>3468</v>
      </c>
      <c r="D55" s="116" t="s">
        <v>3467</v>
      </c>
      <c r="E55" s="116" t="s">
        <v>3462</v>
      </c>
      <c r="F55" s="116" t="s">
        <v>5342</v>
      </c>
      <c r="G55" s="116" t="s">
        <v>3466</v>
      </c>
      <c r="H55" s="117">
        <v>1100</v>
      </c>
      <c r="I55" s="117">
        <v>123.75</v>
      </c>
      <c r="J55" s="117"/>
      <c r="K55" s="118">
        <f ca="1">TODAY()-23</f>
        <v>43971</v>
      </c>
      <c r="L55" s="110" t="s">
        <v>5281</v>
      </c>
      <c r="O55" s="102" t="s">
        <v>5296</v>
      </c>
    </row>
    <row r="56" spans="1:15" hidden="1">
      <c r="A56" s="116" t="s">
        <v>1617</v>
      </c>
      <c r="B56" s="116" t="s">
        <v>154</v>
      </c>
      <c r="C56" s="116" t="s">
        <v>2971</v>
      </c>
      <c r="D56" s="116" t="s">
        <v>2970</v>
      </c>
      <c r="E56" s="116" t="s">
        <v>2557</v>
      </c>
      <c r="F56" s="116" t="s">
        <v>5343</v>
      </c>
      <c r="G56" s="116" t="s">
        <v>2969</v>
      </c>
      <c r="H56" s="117"/>
      <c r="I56" s="117"/>
      <c r="J56" s="117"/>
      <c r="K56" s="118"/>
      <c r="L56" s="110" t="s">
        <v>5281</v>
      </c>
    </row>
    <row r="57" spans="1:15" hidden="1">
      <c r="A57" s="116" t="s">
        <v>160</v>
      </c>
      <c r="B57" s="116" t="s">
        <v>511</v>
      </c>
      <c r="C57" s="116" t="s">
        <v>510</v>
      </c>
      <c r="D57" s="116" t="s">
        <v>410</v>
      </c>
      <c r="E57" s="116" t="s">
        <v>409</v>
      </c>
      <c r="F57" s="116" t="s">
        <v>5344</v>
      </c>
      <c r="G57" s="116" t="s">
        <v>509</v>
      </c>
      <c r="H57" s="117"/>
      <c r="I57" s="117"/>
      <c r="J57" s="117"/>
      <c r="K57" s="118"/>
      <c r="L57" s="110" t="s">
        <v>5281</v>
      </c>
    </row>
    <row r="58" spans="1:15" hidden="1">
      <c r="A58" s="116" t="s">
        <v>755</v>
      </c>
      <c r="B58" s="116" t="s">
        <v>1106</v>
      </c>
      <c r="C58" s="116" t="s">
        <v>4009</v>
      </c>
      <c r="D58" s="116" t="s">
        <v>3863</v>
      </c>
      <c r="E58" s="116" t="s">
        <v>3839</v>
      </c>
      <c r="F58" s="116" t="s">
        <v>5345</v>
      </c>
      <c r="G58" s="116" t="s">
        <v>4008</v>
      </c>
      <c r="H58" s="117"/>
      <c r="I58" s="117"/>
      <c r="J58" s="117"/>
      <c r="K58" s="118"/>
      <c r="L58" s="110" t="s">
        <v>5281</v>
      </c>
    </row>
    <row r="59" spans="1:15">
      <c r="A59" s="116" t="s">
        <v>829</v>
      </c>
      <c r="B59" s="116" t="s">
        <v>3367</v>
      </c>
      <c r="C59" s="116" t="s">
        <v>3366</v>
      </c>
      <c r="D59" s="116" t="s">
        <v>2605</v>
      </c>
      <c r="E59" s="116" t="s">
        <v>2557</v>
      </c>
      <c r="F59" s="116" t="s">
        <v>4884</v>
      </c>
      <c r="G59" s="116" t="s">
        <v>3365</v>
      </c>
      <c r="H59" s="117">
        <v>1100</v>
      </c>
      <c r="I59" s="117">
        <v>123.75</v>
      </c>
      <c r="J59" s="117"/>
      <c r="K59" s="118">
        <f ca="1">TODAY()-15</f>
        <v>43979</v>
      </c>
      <c r="L59" s="110" t="s">
        <v>5281</v>
      </c>
      <c r="O59" s="102" t="s">
        <v>5296</v>
      </c>
    </row>
    <row r="60" spans="1:15">
      <c r="A60" s="116" t="s">
        <v>418</v>
      </c>
      <c r="B60" s="116" t="s">
        <v>1348</v>
      </c>
      <c r="C60" s="116" t="s">
        <v>1347</v>
      </c>
      <c r="D60" s="116" t="s">
        <v>1255</v>
      </c>
      <c r="E60" s="116" t="s">
        <v>1230</v>
      </c>
      <c r="F60" s="116" t="s">
        <v>5346</v>
      </c>
      <c r="G60" s="116" t="s">
        <v>1346</v>
      </c>
      <c r="H60" s="102">
        <v>275</v>
      </c>
      <c r="I60" s="102">
        <v>0</v>
      </c>
      <c r="J60" s="102">
        <v>0</v>
      </c>
      <c r="K60" s="118"/>
      <c r="L60" s="110" t="s">
        <v>5281</v>
      </c>
      <c r="O60" s="102" t="s">
        <v>5296</v>
      </c>
    </row>
    <row r="61" spans="1:15" hidden="1">
      <c r="A61" s="116" t="s">
        <v>121</v>
      </c>
      <c r="B61" s="116" t="s">
        <v>120</v>
      </c>
      <c r="C61" s="116" t="s">
        <v>119</v>
      </c>
      <c r="D61" s="116" t="s">
        <v>118</v>
      </c>
      <c r="E61" s="116" t="s">
        <v>90</v>
      </c>
      <c r="F61" s="116" t="s">
        <v>5347</v>
      </c>
      <c r="G61" s="116" t="s">
        <v>117</v>
      </c>
      <c r="H61" s="117"/>
      <c r="I61" s="117"/>
      <c r="J61" s="117"/>
      <c r="K61" s="118"/>
      <c r="L61" s="110" t="s">
        <v>5281</v>
      </c>
    </row>
    <row r="62" spans="1:15" hidden="1">
      <c r="A62" s="116" t="s">
        <v>675</v>
      </c>
      <c r="B62" s="116" t="s">
        <v>1455</v>
      </c>
      <c r="C62" s="116" t="s">
        <v>1454</v>
      </c>
      <c r="D62" s="116" t="s">
        <v>1231</v>
      </c>
      <c r="E62" s="116" t="s">
        <v>1230</v>
      </c>
      <c r="F62" s="116" t="s">
        <v>5348</v>
      </c>
      <c r="G62" s="116" t="s">
        <v>1453</v>
      </c>
      <c r="H62" s="117"/>
      <c r="I62" s="117"/>
      <c r="J62" s="117"/>
      <c r="K62" s="118"/>
      <c r="L62" s="110" t="s">
        <v>5281</v>
      </c>
    </row>
    <row r="63" spans="1:15">
      <c r="A63" s="116" t="s">
        <v>476</v>
      </c>
      <c r="B63" s="116" t="s">
        <v>475</v>
      </c>
      <c r="C63" s="116" t="s">
        <v>474</v>
      </c>
      <c r="D63" s="116" t="s">
        <v>473</v>
      </c>
      <c r="E63" s="116" t="s">
        <v>409</v>
      </c>
      <c r="F63" s="116" t="s">
        <v>5349</v>
      </c>
      <c r="G63" s="116" t="s">
        <v>472</v>
      </c>
      <c r="H63" s="117">
        <v>50</v>
      </c>
      <c r="I63" s="117"/>
      <c r="J63" s="117"/>
      <c r="K63" s="118"/>
      <c r="L63" s="110" t="s">
        <v>5281</v>
      </c>
      <c r="O63" s="102" t="s">
        <v>5296</v>
      </c>
    </row>
    <row r="64" spans="1:15" hidden="1">
      <c r="A64" s="116" t="s">
        <v>239</v>
      </c>
      <c r="B64" s="116" t="s">
        <v>2711</v>
      </c>
      <c r="C64" s="116" t="s">
        <v>3891</v>
      </c>
      <c r="D64" s="116" t="s">
        <v>3890</v>
      </c>
      <c r="E64" s="116" t="s">
        <v>3839</v>
      </c>
      <c r="F64" s="116" t="s">
        <v>5350</v>
      </c>
      <c r="G64" s="116" t="s">
        <v>3889</v>
      </c>
      <c r="H64" s="117"/>
      <c r="I64" s="117"/>
      <c r="J64" s="117"/>
      <c r="K64" s="118"/>
      <c r="L64" s="110" t="s">
        <v>5281</v>
      </c>
    </row>
    <row r="65" spans="1:15" hidden="1">
      <c r="A65" s="116" t="s">
        <v>523</v>
      </c>
      <c r="B65" s="116" t="s">
        <v>3505</v>
      </c>
      <c r="C65" s="116" t="s">
        <v>3504</v>
      </c>
      <c r="D65" s="116" t="s">
        <v>3503</v>
      </c>
      <c r="E65" s="116" t="s">
        <v>3499</v>
      </c>
      <c r="F65" s="116" t="s">
        <v>5351</v>
      </c>
      <c r="G65" s="116" t="s">
        <v>3502</v>
      </c>
      <c r="H65" s="117"/>
      <c r="I65" s="117"/>
      <c r="J65" s="117"/>
      <c r="K65" s="118"/>
      <c r="L65" s="110" t="s">
        <v>5281</v>
      </c>
    </row>
    <row r="66" spans="1:15">
      <c r="A66" s="116" t="s">
        <v>314</v>
      </c>
      <c r="B66" s="116" t="s">
        <v>313</v>
      </c>
      <c r="C66" s="116" t="s">
        <v>312</v>
      </c>
      <c r="D66" s="116" t="s">
        <v>311</v>
      </c>
      <c r="E66" s="116" t="s">
        <v>250</v>
      </c>
      <c r="F66" s="116" t="s">
        <v>5352</v>
      </c>
      <c r="G66" s="116" t="s">
        <v>310</v>
      </c>
      <c r="H66" s="117">
        <v>50</v>
      </c>
      <c r="I66" s="117"/>
      <c r="J66" s="117"/>
      <c r="K66" s="118"/>
      <c r="L66" s="110" t="s">
        <v>5281</v>
      </c>
      <c r="O66" s="102" t="s">
        <v>5296</v>
      </c>
    </row>
    <row r="67" spans="1:15" hidden="1">
      <c r="A67" s="116" t="s">
        <v>2538</v>
      </c>
      <c r="B67" s="116" t="s">
        <v>1642</v>
      </c>
      <c r="C67" s="116" t="s">
        <v>2537</v>
      </c>
      <c r="D67" s="116" t="s">
        <v>2521</v>
      </c>
      <c r="E67" s="116" t="s">
        <v>2477</v>
      </c>
      <c r="F67" s="116" t="s">
        <v>5353</v>
      </c>
      <c r="G67" s="116" t="s">
        <v>2536</v>
      </c>
      <c r="H67" s="117"/>
      <c r="I67" s="117"/>
      <c r="J67" s="117"/>
      <c r="K67" s="118"/>
      <c r="L67" s="110" t="s">
        <v>5281</v>
      </c>
    </row>
    <row r="68" spans="1:15" hidden="1">
      <c r="A68" s="116" t="s">
        <v>455</v>
      </c>
      <c r="B68" s="116" t="s">
        <v>454</v>
      </c>
      <c r="C68" s="116" t="s">
        <v>453</v>
      </c>
      <c r="D68" s="116" t="s">
        <v>452</v>
      </c>
      <c r="E68" s="116" t="s">
        <v>409</v>
      </c>
      <c r="F68" s="116" t="s">
        <v>5354</v>
      </c>
      <c r="G68" s="116" t="s">
        <v>451</v>
      </c>
      <c r="H68" s="117"/>
      <c r="I68" s="117"/>
      <c r="J68" s="117"/>
      <c r="K68" s="118"/>
      <c r="L68" s="110" t="s">
        <v>5281</v>
      </c>
    </row>
    <row r="69" spans="1:15" hidden="1">
      <c r="A69" s="116" t="s">
        <v>116</v>
      </c>
      <c r="B69" s="116" t="s">
        <v>3690</v>
      </c>
      <c r="C69" s="116" t="s">
        <v>3689</v>
      </c>
      <c r="D69" s="116" t="s">
        <v>3688</v>
      </c>
      <c r="E69" s="116" t="s">
        <v>3683</v>
      </c>
      <c r="F69" s="116" t="s">
        <v>5355</v>
      </c>
      <c r="G69" s="116" t="s">
        <v>3687</v>
      </c>
      <c r="H69" s="117"/>
      <c r="I69" s="117"/>
      <c r="J69" s="117"/>
      <c r="K69" s="118"/>
      <c r="L69" s="110" t="s">
        <v>5281</v>
      </c>
    </row>
    <row r="70" spans="1:15" hidden="1">
      <c r="A70" s="116" t="s">
        <v>341</v>
      </c>
      <c r="B70" s="116" t="s">
        <v>1822</v>
      </c>
      <c r="C70" s="116" t="s">
        <v>1821</v>
      </c>
      <c r="D70" s="116" t="s">
        <v>1820</v>
      </c>
      <c r="E70" s="116" t="s">
        <v>1759</v>
      </c>
      <c r="F70" s="116" t="s">
        <v>5356</v>
      </c>
      <c r="G70" s="116" t="s">
        <v>1819</v>
      </c>
      <c r="H70" s="117"/>
      <c r="I70" s="117"/>
      <c r="J70" s="117"/>
      <c r="K70" s="118"/>
      <c r="L70" s="110" t="s">
        <v>5281</v>
      </c>
    </row>
    <row r="71" spans="1:15" hidden="1">
      <c r="A71" s="116" t="s">
        <v>2463</v>
      </c>
      <c r="B71" s="116" t="s">
        <v>242</v>
      </c>
      <c r="C71" s="116" t="s">
        <v>2462</v>
      </c>
      <c r="D71" s="116" t="s">
        <v>2461</v>
      </c>
      <c r="E71" s="116" t="s">
        <v>2307</v>
      </c>
      <c r="F71" s="116" t="s">
        <v>5357</v>
      </c>
      <c r="G71" s="116" t="s">
        <v>2460</v>
      </c>
      <c r="H71" s="117"/>
      <c r="I71" s="117"/>
      <c r="J71" s="117"/>
      <c r="K71" s="118"/>
      <c r="L71" s="110" t="s">
        <v>5281</v>
      </c>
    </row>
    <row r="72" spans="1:15" hidden="1">
      <c r="A72" s="116" t="s">
        <v>587</v>
      </c>
      <c r="B72" s="116" t="s">
        <v>2095</v>
      </c>
      <c r="C72" s="116" t="s">
        <v>4202</v>
      </c>
      <c r="D72" s="116" t="s">
        <v>4198</v>
      </c>
      <c r="E72" s="116" t="s">
        <v>4156</v>
      </c>
      <c r="F72" s="116" t="s">
        <v>5358</v>
      </c>
      <c r="G72" s="116" t="s">
        <v>4201</v>
      </c>
      <c r="H72" s="117"/>
      <c r="I72" s="117"/>
      <c r="J72" s="117"/>
      <c r="K72" s="118"/>
      <c r="L72" s="110" t="s">
        <v>5281</v>
      </c>
    </row>
    <row r="73" spans="1:15" hidden="1">
      <c r="A73" s="116" t="s">
        <v>466</v>
      </c>
      <c r="B73" s="116" t="s">
        <v>465</v>
      </c>
      <c r="C73" s="116" t="s">
        <v>464</v>
      </c>
      <c r="D73" s="116" t="s">
        <v>419</v>
      </c>
      <c r="E73" s="116" t="s">
        <v>409</v>
      </c>
      <c r="F73" s="116" t="s">
        <v>5359</v>
      </c>
      <c r="G73" s="116"/>
      <c r="H73" s="117"/>
      <c r="I73" s="117"/>
      <c r="J73" s="117"/>
      <c r="K73" s="118"/>
      <c r="L73" s="110" t="s">
        <v>5281</v>
      </c>
    </row>
    <row r="74" spans="1:15" hidden="1">
      <c r="A74" s="116" t="s">
        <v>863</v>
      </c>
      <c r="B74" s="116" t="s">
        <v>1550</v>
      </c>
      <c r="C74" s="116" t="s">
        <v>1549</v>
      </c>
      <c r="D74" s="116" t="s">
        <v>1548</v>
      </c>
      <c r="E74" s="116" t="s">
        <v>1230</v>
      </c>
      <c r="F74" s="116" t="s">
        <v>5360</v>
      </c>
      <c r="G74" s="116" t="s">
        <v>1547</v>
      </c>
      <c r="H74" s="117"/>
      <c r="I74" s="117"/>
      <c r="J74" s="117"/>
      <c r="K74" s="118"/>
      <c r="L74" s="110" t="s">
        <v>5281</v>
      </c>
    </row>
    <row r="75" spans="1:15">
      <c r="A75" s="116" t="s">
        <v>858</v>
      </c>
      <c r="B75" s="116" t="s">
        <v>1667</v>
      </c>
      <c r="C75" s="116" t="s">
        <v>2471</v>
      </c>
      <c r="D75" s="116" t="s">
        <v>2308</v>
      </c>
      <c r="E75" s="116" t="s">
        <v>2307</v>
      </c>
      <c r="F75" s="116" t="s">
        <v>5361</v>
      </c>
      <c r="G75" s="116" t="s">
        <v>2470</v>
      </c>
      <c r="H75" s="117"/>
      <c r="I75" s="117">
        <v>123.75</v>
      </c>
      <c r="J75" s="117"/>
      <c r="K75" s="118">
        <f ca="1">TODAY()-24</f>
        <v>43970</v>
      </c>
      <c r="L75" s="109" t="s">
        <v>5289</v>
      </c>
      <c r="M75" s="102" t="s">
        <v>5282</v>
      </c>
      <c r="N75" s="107">
        <v>5000</v>
      </c>
      <c r="O75" s="107" t="s">
        <v>5312</v>
      </c>
    </row>
    <row r="76" spans="1:15" hidden="1">
      <c r="A76" s="116" t="s">
        <v>69</v>
      </c>
      <c r="B76" s="116" t="s">
        <v>605</v>
      </c>
      <c r="C76" s="116" t="s">
        <v>604</v>
      </c>
      <c r="D76" s="116" t="s">
        <v>603</v>
      </c>
      <c r="E76" s="116" t="s">
        <v>574</v>
      </c>
      <c r="F76" s="116" t="s">
        <v>5362</v>
      </c>
      <c r="G76" s="116" t="s">
        <v>602</v>
      </c>
      <c r="H76" s="117"/>
      <c r="I76" s="117"/>
      <c r="J76" s="117"/>
      <c r="K76" s="118"/>
      <c r="L76" s="110" t="s">
        <v>5281</v>
      </c>
    </row>
    <row r="77" spans="1:15" hidden="1">
      <c r="A77" s="116" t="s">
        <v>53</v>
      </c>
      <c r="B77" s="116" t="s">
        <v>741</v>
      </c>
      <c r="C77" s="116" t="s">
        <v>1565</v>
      </c>
      <c r="D77" s="116" t="s">
        <v>1231</v>
      </c>
      <c r="E77" s="116" t="s">
        <v>1230</v>
      </c>
      <c r="F77" s="116" t="s">
        <v>5363</v>
      </c>
      <c r="G77" s="116" t="s">
        <v>1564</v>
      </c>
      <c r="H77" s="117"/>
      <c r="I77" s="117"/>
      <c r="J77" s="117"/>
      <c r="K77" s="118"/>
      <c r="L77" s="110" t="s">
        <v>5281</v>
      </c>
    </row>
    <row r="78" spans="1:15">
      <c r="A78" s="116" t="s">
        <v>190</v>
      </c>
      <c r="B78" s="116" t="s">
        <v>3383</v>
      </c>
      <c r="C78" s="116" t="s">
        <v>3382</v>
      </c>
      <c r="D78" s="116" t="s">
        <v>3381</v>
      </c>
      <c r="E78" s="116" t="s">
        <v>2557</v>
      </c>
      <c r="F78" s="116" t="s">
        <v>5364</v>
      </c>
      <c r="G78" s="116" t="s">
        <v>3380</v>
      </c>
      <c r="H78" s="117">
        <v>1100</v>
      </c>
      <c r="I78" s="117">
        <v>123.75</v>
      </c>
      <c r="J78" s="117"/>
      <c r="K78" s="118">
        <f ca="1">TODAY()-50</f>
        <v>43944</v>
      </c>
      <c r="L78" s="109" t="s">
        <v>5289</v>
      </c>
      <c r="O78" s="102" t="s">
        <v>5296</v>
      </c>
    </row>
    <row r="79" spans="1:15" hidden="1">
      <c r="A79" s="116" t="s">
        <v>1511</v>
      </c>
      <c r="B79" s="116" t="s">
        <v>190</v>
      </c>
      <c r="C79" s="116" t="s">
        <v>1510</v>
      </c>
      <c r="D79" s="116" t="s">
        <v>1231</v>
      </c>
      <c r="E79" s="116" t="s">
        <v>1230</v>
      </c>
      <c r="F79" s="116" t="s">
        <v>5365</v>
      </c>
      <c r="G79" s="116" t="s">
        <v>1509</v>
      </c>
      <c r="H79" s="117"/>
      <c r="I79" s="117"/>
      <c r="J79" s="117"/>
      <c r="K79" s="118"/>
      <c r="L79" s="110" t="s">
        <v>5281</v>
      </c>
    </row>
    <row r="80" spans="1:15">
      <c r="A80" s="116" t="s">
        <v>59</v>
      </c>
      <c r="B80" s="116" t="s">
        <v>1338</v>
      </c>
      <c r="C80" s="116" t="s">
        <v>1337</v>
      </c>
      <c r="D80" s="116" t="s">
        <v>1336</v>
      </c>
      <c r="E80" s="116" t="s">
        <v>1230</v>
      </c>
      <c r="F80" s="116" t="s">
        <v>5366</v>
      </c>
      <c r="G80" s="116" t="s">
        <v>1335</v>
      </c>
      <c r="H80" s="102">
        <v>275</v>
      </c>
      <c r="I80" s="102">
        <v>0</v>
      </c>
      <c r="J80" s="102">
        <v>198</v>
      </c>
      <c r="K80" s="118"/>
      <c r="L80" s="110" t="s">
        <v>5281</v>
      </c>
      <c r="O80" s="107" t="s">
        <v>5312</v>
      </c>
    </row>
    <row r="81" spans="1:15" hidden="1">
      <c r="A81" s="116" t="s">
        <v>1992</v>
      </c>
      <c r="B81" s="116" t="s">
        <v>890</v>
      </c>
      <c r="C81" s="116" t="s">
        <v>1991</v>
      </c>
      <c r="D81" s="116" t="s">
        <v>1990</v>
      </c>
      <c r="E81" s="116" t="s">
        <v>1954</v>
      </c>
      <c r="F81" s="116" t="s">
        <v>5367</v>
      </c>
      <c r="G81" s="116" t="s">
        <v>1989</v>
      </c>
      <c r="H81" s="117"/>
      <c r="I81" s="117"/>
      <c r="J81" s="117"/>
      <c r="K81" s="118"/>
      <c r="L81" s="110" t="s">
        <v>5281</v>
      </c>
    </row>
    <row r="82" spans="1:15" hidden="1">
      <c r="A82" s="116" t="s">
        <v>1870</v>
      </c>
      <c r="B82" s="116" t="s">
        <v>662</v>
      </c>
      <c r="C82" s="116" t="s">
        <v>1869</v>
      </c>
      <c r="D82" s="116" t="s">
        <v>1868</v>
      </c>
      <c r="E82" s="116" t="s">
        <v>1759</v>
      </c>
      <c r="F82" s="116" t="s">
        <v>5368</v>
      </c>
      <c r="G82" s="116" t="s">
        <v>1867</v>
      </c>
      <c r="H82" s="117"/>
      <c r="I82" s="117"/>
      <c r="J82" s="117"/>
      <c r="K82" s="118"/>
      <c r="L82" s="110" t="s">
        <v>5281</v>
      </c>
    </row>
    <row r="83" spans="1:15" hidden="1">
      <c r="A83" s="116" t="s">
        <v>196</v>
      </c>
      <c r="B83" s="116" t="s">
        <v>195</v>
      </c>
      <c r="C83" s="116" t="s">
        <v>194</v>
      </c>
      <c r="D83" s="116" t="s">
        <v>193</v>
      </c>
      <c r="E83" s="116" t="s">
        <v>90</v>
      </c>
      <c r="F83" s="116" t="s">
        <v>5369</v>
      </c>
      <c r="G83" s="116" t="s">
        <v>192</v>
      </c>
      <c r="H83" s="117"/>
      <c r="I83" s="117"/>
      <c r="J83" s="117"/>
      <c r="K83" s="118"/>
      <c r="L83" s="110" t="s">
        <v>5281</v>
      </c>
    </row>
    <row r="84" spans="1:15">
      <c r="A84" s="116" t="s">
        <v>2247</v>
      </c>
      <c r="B84" s="116" t="s">
        <v>1193</v>
      </c>
      <c r="C84" s="116" t="s">
        <v>2246</v>
      </c>
      <c r="D84" s="116" t="s">
        <v>2245</v>
      </c>
      <c r="E84" s="116" t="s">
        <v>2200</v>
      </c>
      <c r="F84" s="116" t="s">
        <v>5370</v>
      </c>
      <c r="G84" s="116" t="s">
        <v>2244</v>
      </c>
      <c r="H84" s="117">
        <v>1100</v>
      </c>
      <c r="I84" s="117">
        <v>123.75</v>
      </c>
      <c r="J84" s="117"/>
      <c r="K84" s="118">
        <f ca="1">TODAY()-3</f>
        <v>43991</v>
      </c>
      <c r="L84" s="110" t="s">
        <v>5281</v>
      </c>
      <c r="O84" s="102" t="s">
        <v>5296</v>
      </c>
    </row>
    <row r="85" spans="1:15" hidden="1">
      <c r="A85" s="116" t="s">
        <v>617</v>
      </c>
      <c r="B85" s="116" t="s">
        <v>616</v>
      </c>
      <c r="C85" s="116" t="s">
        <v>615</v>
      </c>
      <c r="D85" s="116" t="s">
        <v>598</v>
      </c>
      <c r="E85" s="116" t="s">
        <v>574</v>
      </c>
      <c r="F85" s="116" t="s">
        <v>5371</v>
      </c>
      <c r="G85" s="116" t="s">
        <v>614</v>
      </c>
      <c r="H85" s="117"/>
      <c r="I85" s="117"/>
      <c r="J85" s="117"/>
      <c r="K85" s="118"/>
      <c r="L85" s="110" t="s">
        <v>5281</v>
      </c>
    </row>
    <row r="86" spans="1:15" hidden="1">
      <c r="A86" s="116" t="s">
        <v>1134</v>
      </c>
      <c r="B86" s="116" t="s">
        <v>1133</v>
      </c>
      <c r="C86" s="116" t="s">
        <v>1132</v>
      </c>
      <c r="D86" s="116" t="s">
        <v>1123</v>
      </c>
      <c r="E86" s="116" t="s">
        <v>1122</v>
      </c>
      <c r="F86" s="116" t="s">
        <v>5372</v>
      </c>
      <c r="G86" s="116" t="s">
        <v>1131</v>
      </c>
      <c r="H86" s="117"/>
      <c r="I86" s="117"/>
      <c r="J86" s="117"/>
      <c r="K86" s="118"/>
      <c r="L86" s="110" t="s">
        <v>5281</v>
      </c>
    </row>
    <row r="87" spans="1:15" hidden="1">
      <c r="A87" s="116" t="s">
        <v>476</v>
      </c>
      <c r="B87" s="116" t="s">
        <v>3510</v>
      </c>
      <c r="C87" s="116" t="s">
        <v>3509</v>
      </c>
      <c r="D87" s="116" t="s">
        <v>71</v>
      </c>
      <c r="E87" s="116" t="s">
        <v>3499</v>
      </c>
      <c r="F87" s="116" t="s">
        <v>5373</v>
      </c>
      <c r="G87" s="116"/>
      <c r="H87" s="117"/>
      <c r="I87" s="117"/>
      <c r="J87" s="117"/>
      <c r="K87" s="118"/>
      <c r="L87" s="110" t="s">
        <v>5281</v>
      </c>
    </row>
    <row r="88" spans="1:15" hidden="1">
      <c r="A88" s="116" t="s">
        <v>3093</v>
      </c>
      <c r="B88" s="116" t="s">
        <v>2038</v>
      </c>
      <c r="C88" s="116" t="s">
        <v>3092</v>
      </c>
      <c r="D88" s="116" t="s">
        <v>2751</v>
      </c>
      <c r="E88" s="116" t="s">
        <v>2557</v>
      </c>
      <c r="F88" s="116" t="s">
        <v>4500</v>
      </c>
      <c r="G88" s="116" t="s">
        <v>3091</v>
      </c>
      <c r="H88" s="117"/>
      <c r="I88" s="117"/>
      <c r="J88" s="117"/>
      <c r="K88" s="118"/>
      <c r="L88" s="110" t="s">
        <v>5281</v>
      </c>
    </row>
    <row r="89" spans="1:15" hidden="1">
      <c r="A89" s="116" t="s">
        <v>53</v>
      </c>
      <c r="B89" s="116" t="s">
        <v>3881</v>
      </c>
      <c r="C89" s="116" t="s">
        <v>3880</v>
      </c>
      <c r="D89" s="116" t="s">
        <v>3859</v>
      </c>
      <c r="E89" s="116" t="s">
        <v>3839</v>
      </c>
      <c r="F89" s="116" t="s">
        <v>5374</v>
      </c>
      <c r="G89" s="116" t="s">
        <v>3879</v>
      </c>
      <c r="H89" s="117"/>
      <c r="I89" s="117"/>
      <c r="J89" s="117"/>
      <c r="K89" s="118"/>
      <c r="L89" s="110" t="s">
        <v>5281</v>
      </c>
    </row>
    <row r="90" spans="1:15">
      <c r="A90" s="116" t="s">
        <v>515</v>
      </c>
      <c r="B90" s="116" t="s">
        <v>2763</v>
      </c>
      <c r="C90" s="116" t="s">
        <v>2762</v>
      </c>
      <c r="D90" s="116" t="s">
        <v>2761</v>
      </c>
      <c r="E90" s="116" t="s">
        <v>2557</v>
      </c>
      <c r="F90" s="116" t="s">
        <v>5375</v>
      </c>
      <c r="G90" s="116" t="s">
        <v>2760</v>
      </c>
      <c r="H90" s="117">
        <v>50</v>
      </c>
      <c r="I90" s="117"/>
      <c r="J90" s="117"/>
      <c r="K90" s="118"/>
      <c r="L90" s="110" t="s">
        <v>5281</v>
      </c>
      <c r="O90" s="102" t="s">
        <v>5296</v>
      </c>
    </row>
    <row r="91" spans="1:15" hidden="1">
      <c r="A91" s="116" t="s">
        <v>1160</v>
      </c>
      <c r="B91" s="116" t="s">
        <v>2266</v>
      </c>
      <c r="C91" s="116" t="s">
        <v>2265</v>
      </c>
      <c r="D91" s="116" t="s">
        <v>1300</v>
      </c>
      <c r="E91" s="116" t="s">
        <v>2260</v>
      </c>
      <c r="F91" s="116" t="s">
        <v>5376</v>
      </c>
      <c r="G91" s="116" t="s">
        <v>2264</v>
      </c>
      <c r="H91" s="117"/>
      <c r="I91" s="117"/>
      <c r="J91" s="117"/>
      <c r="K91" s="118"/>
      <c r="L91" s="110" t="s">
        <v>5281</v>
      </c>
    </row>
    <row r="92" spans="1:15">
      <c r="A92" s="116" t="s">
        <v>341</v>
      </c>
      <c r="B92" s="116" t="s">
        <v>340</v>
      </c>
      <c r="C92" s="116" t="s">
        <v>339</v>
      </c>
      <c r="D92" s="116" t="s">
        <v>338</v>
      </c>
      <c r="E92" s="116" t="s">
        <v>250</v>
      </c>
      <c r="F92" s="116" t="s">
        <v>5377</v>
      </c>
      <c r="G92" s="116" t="s">
        <v>337</v>
      </c>
      <c r="H92" s="117">
        <v>50</v>
      </c>
      <c r="I92" s="117"/>
      <c r="J92" s="117"/>
      <c r="K92" s="118"/>
      <c r="L92" s="110" t="s">
        <v>5281</v>
      </c>
      <c r="O92" s="102" t="s">
        <v>5296</v>
      </c>
    </row>
    <row r="93" spans="1:15">
      <c r="A93" s="116" t="s">
        <v>190</v>
      </c>
      <c r="B93" s="116" t="s">
        <v>741</v>
      </c>
      <c r="C93" s="116" t="s">
        <v>740</v>
      </c>
      <c r="D93" s="116" t="s">
        <v>739</v>
      </c>
      <c r="E93" s="116" t="s">
        <v>721</v>
      </c>
      <c r="F93" s="116" t="s">
        <v>5378</v>
      </c>
      <c r="G93" s="116" t="s">
        <v>738</v>
      </c>
      <c r="H93" s="117">
        <v>50</v>
      </c>
      <c r="I93" s="117"/>
      <c r="J93" s="117"/>
      <c r="K93" s="118"/>
      <c r="L93" s="110" t="s">
        <v>5281</v>
      </c>
      <c r="O93" s="102" t="s">
        <v>5296</v>
      </c>
    </row>
    <row r="94" spans="1:15" hidden="1">
      <c r="A94" s="116" t="s">
        <v>541</v>
      </c>
      <c r="B94" s="116" t="s">
        <v>2634</v>
      </c>
      <c r="C94" s="116" t="s">
        <v>2633</v>
      </c>
      <c r="D94" s="116" t="s">
        <v>2632</v>
      </c>
      <c r="E94" s="116" t="s">
        <v>2557</v>
      </c>
      <c r="F94" s="116" t="s">
        <v>4566</v>
      </c>
      <c r="G94" s="116" t="s">
        <v>2631</v>
      </c>
      <c r="H94" s="117"/>
      <c r="I94" s="117"/>
      <c r="J94" s="117"/>
      <c r="K94" s="118"/>
      <c r="L94" s="110" t="s">
        <v>5281</v>
      </c>
    </row>
    <row r="95" spans="1:15" hidden="1">
      <c r="A95" s="116" t="s">
        <v>53</v>
      </c>
      <c r="B95" s="116" t="s">
        <v>1169</v>
      </c>
      <c r="C95" s="116" t="s">
        <v>2361</v>
      </c>
      <c r="D95" s="116" t="s">
        <v>2360</v>
      </c>
      <c r="E95" s="116" t="s">
        <v>2307</v>
      </c>
      <c r="F95" s="116" t="s">
        <v>5379</v>
      </c>
      <c r="G95" s="116" t="s">
        <v>2359</v>
      </c>
      <c r="H95" s="117"/>
      <c r="I95" s="117"/>
      <c r="J95" s="117"/>
      <c r="K95" s="118"/>
      <c r="L95" s="110" t="s">
        <v>5281</v>
      </c>
    </row>
    <row r="96" spans="1:15" hidden="1">
      <c r="A96" s="116" t="s">
        <v>471</v>
      </c>
      <c r="B96" s="116" t="s">
        <v>3484</v>
      </c>
      <c r="C96" s="116" t="s">
        <v>3483</v>
      </c>
      <c r="D96" s="116" t="s">
        <v>3482</v>
      </c>
      <c r="E96" s="116" t="s">
        <v>3477</v>
      </c>
      <c r="F96" s="116" t="s">
        <v>5380</v>
      </c>
      <c r="G96" s="116" t="s">
        <v>3481</v>
      </c>
      <c r="H96" s="117"/>
      <c r="I96" s="117"/>
      <c r="J96" s="117"/>
      <c r="K96" s="118"/>
      <c r="L96" s="110" t="s">
        <v>5281</v>
      </c>
    </row>
    <row r="97" spans="1:15">
      <c r="A97" s="116" t="s">
        <v>778</v>
      </c>
      <c r="B97" s="116" t="s">
        <v>2984</v>
      </c>
      <c r="C97" s="116" t="s">
        <v>2983</v>
      </c>
      <c r="D97" s="116" t="s">
        <v>2982</v>
      </c>
      <c r="E97" s="116" t="s">
        <v>2557</v>
      </c>
      <c r="F97" s="116" t="s">
        <v>5381</v>
      </c>
      <c r="G97" s="116" t="s">
        <v>2981</v>
      </c>
      <c r="H97" s="117">
        <v>50</v>
      </c>
      <c r="I97" s="117"/>
      <c r="J97" s="117"/>
      <c r="K97" s="118"/>
      <c r="L97" s="110" t="s">
        <v>5281</v>
      </c>
      <c r="O97" s="102" t="s">
        <v>5296</v>
      </c>
    </row>
    <row r="98" spans="1:15" hidden="1">
      <c r="A98" s="116" t="s">
        <v>3207</v>
      </c>
      <c r="B98" s="116" t="s">
        <v>744</v>
      </c>
      <c r="C98" s="116" t="s">
        <v>3206</v>
      </c>
      <c r="D98" s="116" t="s">
        <v>3205</v>
      </c>
      <c r="E98" s="116" t="s">
        <v>2557</v>
      </c>
      <c r="F98" s="116" t="s">
        <v>5382</v>
      </c>
      <c r="G98" s="116" t="s">
        <v>3204</v>
      </c>
      <c r="H98" s="117"/>
      <c r="I98" s="117"/>
      <c r="J98" s="117"/>
      <c r="K98" s="118"/>
      <c r="L98" s="110" t="s">
        <v>5281</v>
      </c>
    </row>
    <row r="99" spans="1:15" hidden="1">
      <c r="A99" s="116" t="s">
        <v>1613</v>
      </c>
      <c r="B99" s="116" t="s">
        <v>4055</v>
      </c>
      <c r="C99" s="116" t="s">
        <v>4054</v>
      </c>
      <c r="D99" s="116" t="s">
        <v>4053</v>
      </c>
      <c r="E99" s="116" t="s">
        <v>3839</v>
      </c>
      <c r="F99" s="116" t="s">
        <v>5383</v>
      </c>
      <c r="G99" s="116" t="s">
        <v>4052</v>
      </c>
      <c r="H99" s="117"/>
      <c r="I99" s="117"/>
      <c r="J99" s="117"/>
      <c r="K99" s="118"/>
      <c r="L99" s="110" t="s">
        <v>5281</v>
      </c>
    </row>
    <row r="100" spans="1:15" hidden="1">
      <c r="A100" s="116" t="s">
        <v>279</v>
      </c>
      <c r="B100" s="116" t="s">
        <v>4210</v>
      </c>
      <c r="C100" s="116" t="s">
        <v>4209</v>
      </c>
      <c r="D100" s="116" t="s">
        <v>4208</v>
      </c>
      <c r="E100" s="116" t="s">
        <v>4156</v>
      </c>
      <c r="F100" s="116" t="s">
        <v>5384</v>
      </c>
      <c r="G100" s="116" t="s">
        <v>4207</v>
      </c>
      <c r="H100" s="117"/>
      <c r="I100" s="117"/>
      <c r="J100" s="117"/>
      <c r="K100" s="118"/>
      <c r="L100" s="110" t="s">
        <v>5281</v>
      </c>
    </row>
    <row r="101" spans="1:15">
      <c r="A101" s="116" t="s">
        <v>254</v>
      </c>
      <c r="B101" s="116" t="s">
        <v>1208</v>
      </c>
      <c r="C101" s="116" t="s">
        <v>4099</v>
      </c>
      <c r="D101" s="116" t="s">
        <v>3847</v>
      </c>
      <c r="E101" s="116" t="s">
        <v>3839</v>
      </c>
      <c r="F101" s="116" t="s">
        <v>5385</v>
      </c>
      <c r="G101" s="116" t="s">
        <v>4098</v>
      </c>
      <c r="H101" s="117">
        <v>1100</v>
      </c>
      <c r="I101" s="117">
        <v>123.75</v>
      </c>
      <c r="J101" s="117"/>
      <c r="K101" s="118">
        <f ca="1">TODAY()-50</f>
        <v>43944</v>
      </c>
      <c r="L101" s="110" t="s">
        <v>5281</v>
      </c>
      <c r="O101" s="102" t="s">
        <v>5296</v>
      </c>
    </row>
    <row r="102" spans="1:15" hidden="1">
      <c r="A102" s="116" t="s">
        <v>155</v>
      </c>
      <c r="B102" s="116" t="s">
        <v>358</v>
      </c>
      <c r="C102" s="116" t="s">
        <v>357</v>
      </c>
      <c r="D102" s="116" t="s">
        <v>356</v>
      </c>
      <c r="E102" s="116" t="s">
        <v>250</v>
      </c>
      <c r="F102" s="116" t="s">
        <v>5386</v>
      </c>
      <c r="G102" s="116" t="s">
        <v>355</v>
      </c>
      <c r="H102" s="117"/>
      <c r="I102" s="117"/>
      <c r="J102" s="117"/>
      <c r="K102" s="118"/>
      <c r="L102" s="110" t="s">
        <v>5281</v>
      </c>
    </row>
    <row r="103" spans="1:15">
      <c r="A103" s="116" t="s">
        <v>363</v>
      </c>
      <c r="B103" s="116" t="s">
        <v>362</v>
      </c>
      <c r="C103" s="116" t="s">
        <v>361</v>
      </c>
      <c r="D103" s="116" t="s">
        <v>360</v>
      </c>
      <c r="E103" s="116" t="s">
        <v>250</v>
      </c>
      <c r="F103" s="116" t="s">
        <v>5387</v>
      </c>
      <c r="G103" s="116" t="s">
        <v>359</v>
      </c>
      <c r="H103" s="117">
        <v>50</v>
      </c>
      <c r="I103" s="117"/>
      <c r="J103" s="117"/>
      <c r="K103" s="118"/>
      <c r="L103" s="110" t="s">
        <v>5281</v>
      </c>
      <c r="O103" s="102" t="s">
        <v>5296</v>
      </c>
    </row>
    <row r="104" spans="1:15">
      <c r="A104" s="116" t="s">
        <v>4398</v>
      </c>
      <c r="B104" s="116" t="s">
        <v>1550</v>
      </c>
      <c r="C104" s="116" t="s">
        <v>4397</v>
      </c>
      <c r="D104" s="116" t="s">
        <v>4251</v>
      </c>
      <c r="E104" s="116" t="s">
        <v>4156</v>
      </c>
      <c r="F104" s="116" t="s">
        <v>5388</v>
      </c>
      <c r="G104" s="116" t="s">
        <v>4396</v>
      </c>
      <c r="H104" s="102"/>
      <c r="I104" s="102">
        <v>123.75</v>
      </c>
      <c r="J104" s="102">
        <v>0</v>
      </c>
      <c r="K104" s="118">
        <f ca="1">TODAY()-56</f>
        <v>43938</v>
      </c>
      <c r="L104" s="105" t="s">
        <v>2557</v>
      </c>
      <c r="M104" s="107" t="s">
        <v>4857</v>
      </c>
      <c r="N104" s="107">
        <v>2500</v>
      </c>
      <c r="O104" s="107" t="s">
        <v>5312</v>
      </c>
    </row>
    <row r="105" spans="1:15" hidden="1">
      <c r="A105" s="116" t="s">
        <v>1089</v>
      </c>
      <c r="B105" s="116" t="s">
        <v>1261</v>
      </c>
      <c r="C105" s="116" t="s">
        <v>2619</v>
      </c>
      <c r="D105" s="116" t="s">
        <v>2618</v>
      </c>
      <c r="E105" s="116" t="s">
        <v>2557</v>
      </c>
      <c r="F105" s="116" t="s">
        <v>5389</v>
      </c>
      <c r="G105" s="116"/>
      <c r="H105" s="117"/>
      <c r="I105" s="117"/>
      <c r="J105" s="117"/>
      <c r="K105" s="118"/>
      <c r="L105" s="110" t="s">
        <v>5281</v>
      </c>
    </row>
    <row r="106" spans="1:15" hidden="1">
      <c r="A106" s="116" t="s">
        <v>2222</v>
      </c>
      <c r="B106" s="116" t="s">
        <v>134</v>
      </c>
      <c r="C106" s="116" t="s">
        <v>2375</v>
      </c>
      <c r="D106" s="116" t="s">
        <v>2374</v>
      </c>
      <c r="E106" s="116" t="s">
        <v>2307</v>
      </c>
      <c r="F106" s="116" t="s">
        <v>5390</v>
      </c>
      <c r="G106" s="116" t="s">
        <v>2373</v>
      </c>
      <c r="H106" s="117"/>
      <c r="I106" s="117"/>
      <c r="J106" s="117"/>
      <c r="K106" s="118"/>
      <c r="L106" s="110" t="s">
        <v>5281</v>
      </c>
    </row>
    <row r="107" spans="1:15">
      <c r="A107" s="116" t="s">
        <v>2271</v>
      </c>
      <c r="B107" s="116" t="s">
        <v>2270</v>
      </c>
      <c r="C107" s="116" t="s">
        <v>2269</v>
      </c>
      <c r="D107" s="116" t="s">
        <v>2268</v>
      </c>
      <c r="E107" s="116" t="s">
        <v>2260</v>
      </c>
      <c r="F107" s="116" t="s">
        <v>5391</v>
      </c>
      <c r="G107" s="116" t="s">
        <v>2267</v>
      </c>
      <c r="H107" s="117">
        <v>50</v>
      </c>
      <c r="I107" s="117"/>
      <c r="J107" s="117"/>
      <c r="K107" s="118"/>
      <c r="L107" s="110" t="s">
        <v>5281</v>
      </c>
      <c r="O107" s="102" t="s">
        <v>5296</v>
      </c>
    </row>
    <row r="108" spans="1:15">
      <c r="A108" s="116" t="s">
        <v>2109</v>
      </c>
      <c r="B108" s="116" t="s">
        <v>2108</v>
      </c>
      <c r="C108" s="116" t="s">
        <v>2107</v>
      </c>
      <c r="D108" s="116" t="s">
        <v>2106</v>
      </c>
      <c r="E108" s="116" t="s">
        <v>2097</v>
      </c>
      <c r="F108" s="116" t="s">
        <v>5392</v>
      </c>
      <c r="G108" s="116" t="s">
        <v>2105</v>
      </c>
      <c r="H108" s="117"/>
      <c r="I108" s="117">
        <v>123.75</v>
      </c>
      <c r="J108" s="117"/>
      <c r="K108" s="118">
        <f ca="1">TODAY()-40</f>
        <v>43954</v>
      </c>
      <c r="L108" s="109" t="s">
        <v>5289</v>
      </c>
      <c r="M108" s="107" t="s">
        <v>4857</v>
      </c>
      <c r="N108" s="107">
        <v>3500</v>
      </c>
      <c r="O108" s="107" t="s">
        <v>5312</v>
      </c>
    </row>
    <row r="109" spans="1:15">
      <c r="A109" s="116" t="s">
        <v>74</v>
      </c>
      <c r="B109" s="116" t="s">
        <v>73</v>
      </c>
      <c r="C109" s="116" t="s">
        <v>72</v>
      </c>
      <c r="D109" s="116" t="s">
        <v>71</v>
      </c>
      <c r="E109" s="116" t="s">
        <v>55</v>
      </c>
      <c r="F109" s="116" t="s">
        <v>5393</v>
      </c>
      <c r="G109" s="116" t="s">
        <v>70</v>
      </c>
      <c r="H109" s="117">
        <v>50</v>
      </c>
      <c r="I109" s="117"/>
      <c r="J109" s="117"/>
      <c r="K109" s="118"/>
      <c r="L109" s="110" t="s">
        <v>5281</v>
      </c>
      <c r="O109" s="102" t="s">
        <v>5296</v>
      </c>
    </row>
    <row r="110" spans="1:15" hidden="1">
      <c r="A110" s="116" t="s">
        <v>858</v>
      </c>
      <c r="B110" s="116" t="s">
        <v>645</v>
      </c>
      <c r="C110" s="116" t="s">
        <v>2986</v>
      </c>
      <c r="D110" s="116" t="s">
        <v>333</v>
      </c>
      <c r="E110" s="116" t="s">
        <v>2557</v>
      </c>
      <c r="F110" s="116" t="s">
        <v>5394</v>
      </c>
      <c r="G110" s="116" t="s">
        <v>2985</v>
      </c>
      <c r="H110" s="117"/>
      <c r="I110" s="117"/>
      <c r="J110" s="117"/>
      <c r="K110" s="118"/>
      <c r="L110" s="110" t="s">
        <v>5281</v>
      </c>
    </row>
    <row r="111" spans="1:15">
      <c r="A111" s="116" t="s">
        <v>541</v>
      </c>
      <c r="B111" s="116" t="s">
        <v>2549</v>
      </c>
      <c r="C111" s="116" t="s">
        <v>2548</v>
      </c>
      <c r="D111" s="116" t="s">
        <v>2547</v>
      </c>
      <c r="E111" s="116" t="s">
        <v>2477</v>
      </c>
      <c r="F111" s="116" t="s">
        <v>5395</v>
      </c>
      <c r="G111" s="116" t="s">
        <v>2546</v>
      </c>
      <c r="H111" s="117">
        <v>1100</v>
      </c>
      <c r="I111" s="117">
        <v>123.75</v>
      </c>
      <c r="J111" s="117"/>
      <c r="K111" s="118">
        <f ca="1">TODAY()-27</f>
        <v>43967</v>
      </c>
      <c r="L111" s="110" t="s">
        <v>5281</v>
      </c>
      <c r="O111" s="102" t="s">
        <v>5296</v>
      </c>
    </row>
    <row r="112" spans="1:15">
      <c r="A112" s="116" t="s">
        <v>1062</v>
      </c>
      <c r="B112" s="116" t="s">
        <v>1061</v>
      </c>
      <c r="C112" s="116" t="s">
        <v>1060</v>
      </c>
      <c r="D112" s="116" t="s">
        <v>1059</v>
      </c>
      <c r="E112" s="116" t="s">
        <v>1054</v>
      </c>
      <c r="F112" s="116" t="s">
        <v>5396</v>
      </c>
      <c r="G112" s="116" t="s">
        <v>1058</v>
      </c>
      <c r="H112" s="117">
        <v>50</v>
      </c>
      <c r="I112" s="117"/>
      <c r="J112" s="117"/>
      <c r="K112" s="118"/>
      <c r="L112" s="110" t="s">
        <v>5281</v>
      </c>
      <c r="O112" s="102" t="s">
        <v>5296</v>
      </c>
    </row>
    <row r="113" spans="1:15" hidden="1">
      <c r="A113" s="116" t="s">
        <v>182</v>
      </c>
      <c r="B113" s="116" t="s">
        <v>181</v>
      </c>
      <c r="C113" s="116" t="s">
        <v>180</v>
      </c>
      <c r="D113" s="116" t="s">
        <v>179</v>
      </c>
      <c r="E113" s="116" t="s">
        <v>90</v>
      </c>
      <c r="F113" s="116" t="s">
        <v>5397</v>
      </c>
      <c r="G113" s="116" t="s">
        <v>178</v>
      </c>
      <c r="H113" s="117"/>
      <c r="I113" s="117"/>
      <c r="J113" s="117"/>
      <c r="K113" s="118"/>
      <c r="L113" s="110" t="s">
        <v>5281</v>
      </c>
    </row>
    <row r="114" spans="1:15" hidden="1">
      <c r="A114" s="116" t="s">
        <v>3642</v>
      </c>
      <c r="B114" s="116" t="s">
        <v>651</v>
      </c>
      <c r="C114" s="116" t="s">
        <v>3641</v>
      </c>
      <c r="D114" s="116" t="s">
        <v>3640</v>
      </c>
      <c r="E114" s="116" t="s">
        <v>3639</v>
      </c>
      <c r="F114" s="116" t="s">
        <v>5398</v>
      </c>
      <c r="G114" s="116" t="s">
        <v>3638</v>
      </c>
      <c r="H114" s="117"/>
      <c r="I114" s="117"/>
      <c r="J114" s="117"/>
      <c r="K114" s="118"/>
      <c r="L114" s="110" t="s">
        <v>5281</v>
      </c>
    </row>
    <row r="115" spans="1:15" hidden="1">
      <c r="A115" s="116" t="s">
        <v>1316</v>
      </c>
      <c r="B115" s="116" t="s">
        <v>263</v>
      </c>
      <c r="C115" s="116" t="s">
        <v>1315</v>
      </c>
      <c r="D115" s="116" t="s">
        <v>1314</v>
      </c>
      <c r="E115" s="116" t="s">
        <v>1230</v>
      </c>
      <c r="F115" s="116" t="s">
        <v>5399</v>
      </c>
      <c r="G115" s="116" t="s">
        <v>1313</v>
      </c>
      <c r="H115" s="117"/>
      <c r="I115" s="117"/>
      <c r="J115" s="117"/>
      <c r="K115" s="118"/>
      <c r="L115" s="110" t="s">
        <v>5281</v>
      </c>
    </row>
    <row r="116" spans="1:15">
      <c r="A116" s="116" t="s">
        <v>1784</v>
      </c>
      <c r="B116" s="116" t="s">
        <v>299</v>
      </c>
      <c r="C116" s="116" t="s">
        <v>1783</v>
      </c>
      <c r="D116" s="116" t="s">
        <v>1782</v>
      </c>
      <c r="E116" s="116" t="s">
        <v>1759</v>
      </c>
      <c r="F116" s="116" t="s">
        <v>5400</v>
      </c>
      <c r="G116" s="116" t="s">
        <v>1781</v>
      </c>
      <c r="H116" s="102">
        <v>275</v>
      </c>
      <c r="I116" s="102">
        <v>0</v>
      </c>
      <c r="J116" s="102">
        <v>198</v>
      </c>
      <c r="K116" s="118"/>
      <c r="L116" s="110" t="s">
        <v>5281</v>
      </c>
      <c r="O116" s="107" t="s">
        <v>5312</v>
      </c>
    </row>
    <row r="117" spans="1:15">
      <c r="A117" s="116" t="s">
        <v>1039</v>
      </c>
      <c r="B117" s="116" t="s">
        <v>2112</v>
      </c>
      <c r="C117" s="116" t="s">
        <v>2111</v>
      </c>
      <c r="D117" s="116" t="s">
        <v>2106</v>
      </c>
      <c r="E117" s="116" t="s">
        <v>2097</v>
      </c>
      <c r="F117" s="116" t="s">
        <v>5401</v>
      </c>
      <c r="G117" s="116" t="s">
        <v>2110</v>
      </c>
      <c r="H117" s="117">
        <v>1100</v>
      </c>
      <c r="I117" s="117">
        <v>123.75</v>
      </c>
      <c r="J117" s="117"/>
      <c r="K117" s="118">
        <f ca="1">TODAY()-59</f>
        <v>43935</v>
      </c>
      <c r="L117" s="110" t="s">
        <v>5281</v>
      </c>
      <c r="O117" s="102" t="s">
        <v>5296</v>
      </c>
    </row>
    <row r="118" spans="1:15">
      <c r="A118" s="116" t="s">
        <v>64</v>
      </c>
      <c r="B118" s="116" t="s">
        <v>1723</v>
      </c>
      <c r="C118" s="116" t="s">
        <v>1722</v>
      </c>
      <c r="D118" s="116" t="s">
        <v>1721</v>
      </c>
      <c r="E118" s="116" t="s">
        <v>1230</v>
      </c>
      <c r="F118" s="116" t="s">
        <v>5402</v>
      </c>
      <c r="G118" s="116" t="s">
        <v>1720</v>
      </c>
      <c r="H118" s="117">
        <v>1100</v>
      </c>
      <c r="I118" s="117">
        <v>123.75</v>
      </c>
      <c r="J118" s="117"/>
      <c r="K118" s="118">
        <f ca="1">TODAY()-61</f>
        <v>43933</v>
      </c>
      <c r="L118" s="110" t="s">
        <v>5281</v>
      </c>
      <c r="O118" s="102" t="s">
        <v>5296</v>
      </c>
    </row>
    <row r="119" spans="1:15" hidden="1">
      <c r="A119" s="116" t="s">
        <v>450</v>
      </c>
      <c r="B119" s="116" t="s">
        <v>449</v>
      </c>
      <c r="C119" s="116" t="s">
        <v>448</v>
      </c>
      <c r="D119" s="116" t="s">
        <v>447</v>
      </c>
      <c r="E119" s="116" t="s">
        <v>409</v>
      </c>
      <c r="F119" s="116" t="s">
        <v>5403</v>
      </c>
      <c r="G119" s="116" t="s">
        <v>446</v>
      </c>
      <c r="H119" s="117"/>
      <c r="I119" s="117"/>
      <c r="J119" s="117"/>
      <c r="K119" s="118"/>
      <c r="L119" s="110" t="s">
        <v>5281</v>
      </c>
    </row>
    <row r="120" spans="1:15">
      <c r="A120" s="116" t="s">
        <v>48</v>
      </c>
      <c r="B120" s="116" t="s">
        <v>3969</v>
      </c>
      <c r="C120" s="116" t="s">
        <v>3968</v>
      </c>
      <c r="D120" s="116" t="s">
        <v>3967</v>
      </c>
      <c r="E120" s="116" t="s">
        <v>3839</v>
      </c>
      <c r="F120" s="116" t="s">
        <v>5404</v>
      </c>
      <c r="G120" s="116" t="s">
        <v>3966</v>
      </c>
      <c r="H120" s="117">
        <v>50</v>
      </c>
      <c r="I120" s="117"/>
      <c r="J120" s="117"/>
      <c r="K120" s="118"/>
      <c r="L120" s="110" t="s">
        <v>5281</v>
      </c>
      <c r="O120" s="102" t="s">
        <v>5296</v>
      </c>
    </row>
    <row r="121" spans="1:15" hidden="1">
      <c r="A121" s="116" t="s">
        <v>460</v>
      </c>
      <c r="B121" s="116" t="s">
        <v>654</v>
      </c>
      <c r="C121" s="116" t="s">
        <v>1749</v>
      </c>
      <c r="D121" s="116" t="s">
        <v>1748</v>
      </c>
      <c r="E121" s="116" t="s">
        <v>1736</v>
      </c>
      <c r="F121" s="116" t="s">
        <v>5405</v>
      </c>
      <c r="G121" s="116" t="s">
        <v>1747</v>
      </c>
      <c r="H121" s="117"/>
      <c r="I121" s="117"/>
      <c r="J121" s="117"/>
      <c r="K121" s="118"/>
      <c r="L121" s="110" t="s">
        <v>5281</v>
      </c>
    </row>
    <row r="122" spans="1:15" hidden="1">
      <c r="A122" s="116" t="s">
        <v>304</v>
      </c>
      <c r="B122" s="116" t="s">
        <v>303</v>
      </c>
      <c r="C122" s="116" t="s">
        <v>302</v>
      </c>
      <c r="D122" s="116" t="s">
        <v>301</v>
      </c>
      <c r="E122" s="116" t="s">
        <v>250</v>
      </c>
      <c r="F122" s="116" t="s">
        <v>5406</v>
      </c>
      <c r="G122" s="116" t="s">
        <v>300</v>
      </c>
      <c r="H122" s="117"/>
      <c r="I122" s="117"/>
      <c r="J122" s="117"/>
      <c r="K122" s="118"/>
      <c r="L122" s="110" t="s">
        <v>5281</v>
      </c>
    </row>
    <row r="123" spans="1:15" hidden="1">
      <c r="A123" s="116" t="s">
        <v>2128</v>
      </c>
      <c r="B123" s="116" t="s">
        <v>923</v>
      </c>
      <c r="C123" s="116" t="s">
        <v>2127</v>
      </c>
      <c r="D123" s="116" t="s">
        <v>2126</v>
      </c>
      <c r="E123" s="116" t="s">
        <v>2114</v>
      </c>
      <c r="F123" s="116" t="s">
        <v>5407</v>
      </c>
      <c r="G123" s="116" t="s">
        <v>2125</v>
      </c>
      <c r="H123" s="117"/>
      <c r="I123" s="117"/>
      <c r="J123" s="117"/>
      <c r="K123" s="118"/>
      <c r="L123" s="110" t="s">
        <v>5281</v>
      </c>
    </row>
    <row r="124" spans="1:15" hidden="1">
      <c r="A124" s="116" t="s">
        <v>269</v>
      </c>
      <c r="B124" s="116" t="s">
        <v>1766</v>
      </c>
      <c r="C124" s="116" t="s">
        <v>2650</v>
      </c>
      <c r="D124" s="116" t="s">
        <v>2595</v>
      </c>
      <c r="E124" s="116" t="s">
        <v>2557</v>
      </c>
      <c r="F124" s="116" t="s">
        <v>4571</v>
      </c>
      <c r="G124" s="116" t="s">
        <v>2649</v>
      </c>
      <c r="H124" s="117"/>
      <c r="I124" s="117"/>
      <c r="J124" s="117"/>
      <c r="K124" s="118"/>
      <c r="L124" s="110" t="s">
        <v>5281</v>
      </c>
    </row>
    <row r="125" spans="1:15" hidden="1">
      <c r="A125" s="116" t="s">
        <v>1160</v>
      </c>
      <c r="B125" s="116" t="s">
        <v>2924</v>
      </c>
      <c r="C125" s="116" t="s">
        <v>2923</v>
      </c>
      <c r="D125" s="116" t="s">
        <v>2608</v>
      </c>
      <c r="E125" s="116" t="s">
        <v>2557</v>
      </c>
      <c r="F125" s="116" t="s">
        <v>4837</v>
      </c>
      <c r="G125" s="116" t="s">
        <v>2922</v>
      </c>
      <c r="H125" s="117"/>
      <c r="I125" s="117"/>
      <c r="J125" s="117"/>
      <c r="K125" s="118"/>
      <c r="L125" s="110" t="s">
        <v>5281</v>
      </c>
    </row>
    <row r="126" spans="1:15" hidden="1">
      <c r="A126" s="116" t="s">
        <v>1204</v>
      </c>
      <c r="B126" s="116" t="s">
        <v>1203</v>
      </c>
      <c r="C126" s="116" t="s">
        <v>1202</v>
      </c>
      <c r="D126" s="116" t="s">
        <v>1201</v>
      </c>
      <c r="E126" s="116" t="s">
        <v>1141</v>
      </c>
      <c r="F126" s="116" t="s">
        <v>5408</v>
      </c>
      <c r="G126" s="116" t="s">
        <v>1200</v>
      </c>
      <c r="H126" s="117"/>
      <c r="I126" s="117"/>
      <c r="J126" s="117"/>
      <c r="K126" s="118"/>
      <c r="L126" s="110" t="s">
        <v>5281</v>
      </c>
    </row>
    <row r="127" spans="1:15" hidden="1">
      <c r="A127" s="116" t="s">
        <v>48</v>
      </c>
      <c r="B127" s="116" t="s">
        <v>3557</v>
      </c>
      <c r="C127" s="116" t="s">
        <v>3556</v>
      </c>
      <c r="D127" s="116" t="s">
        <v>3555</v>
      </c>
      <c r="E127" s="116" t="s">
        <v>3530</v>
      </c>
      <c r="F127" s="116" t="s">
        <v>5409</v>
      </c>
      <c r="G127" s="116" t="s">
        <v>3554</v>
      </c>
      <c r="H127" s="117"/>
      <c r="I127" s="117"/>
      <c r="J127" s="117"/>
      <c r="K127" s="118"/>
      <c r="L127" s="110" t="s">
        <v>5281</v>
      </c>
    </row>
    <row r="128" spans="1:15">
      <c r="A128" s="116" t="s">
        <v>4380</v>
      </c>
      <c r="B128" s="116" t="s">
        <v>125</v>
      </c>
      <c r="C128" s="116" t="s">
        <v>4379</v>
      </c>
      <c r="D128" s="116" t="s">
        <v>4198</v>
      </c>
      <c r="E128" s="116" t="s">
        <v>4156</v>
      </c>
      <c r="F128" s="116" t="s">
        <v>5410</v>
      </c>
      <c r="G128" s="116" t="s">
        <v>4378</v>
      </c>
      <c r="H128" s="102">
        <v>1100</v>
      </c>
      <c r="I128" s="102">
        <v>123.75</v>
      </c>
      <c r="J128" s="102">
        <v>0</v>
      </c>
      <c r="K128" s="118">
        <f ca="1">TODAY()-28</f>
        <v>43966</v>
      </c>
      <c r="L128" s="110" t="s">
        <v>5281</v>
      </c>
      <c r="O128" s="102" t="s">
        <v>5296</v>
      </c>
    </row>
    <row r="129" spans="1:15">
      <c r="A129" s="116" t="s">
        <v>2300</v>
      </c>
      <c r="B129" s="116" t="s">
        <v>1378</v>
      </c>
      <c r="C129" s="116" t="s">
        <v>2299</v>
      </c>
      <c r="D129" s="116" t="s">
        <v>2298</v>
      </c>
      <c r="E129" s="116" t="s">
        <v>2260</v>
      </c>
      <c r="F129" s="116" t="s">
        <v>5411</v>
      </c>
      <c r="G129" s="116" t="s">
        <v>2297</v>
      </c>
      <c r="H129" s="117">
        <v>1100</v>
      </c>
      <c r="I129" s="117">
        <v>123.75</v>
      </c>
      <c r="J129" s="117"/>
      <c r="K129" s="118">
        <f ca="1">TODAY()-30</f>
        <v>43964</v>
      </c>
      <c r="L129" s="110" t="s">
        <v>5281</v>
      </c>
      <c r="O129" s="102" t="s">
        <v>5296</v>
      </c>
    </row>
    <row r="130" spans="1:15" hidden="1">
      <c r="A130" s="116" t="s">
        <v>450</v>
      </c>
      <c r="B130" s="116" t="s">
        <v>1030</v>
      </c>
      <c r="C130" s="116" t="s">
        <v>3323</v>
      </c>
      <c r="D130" s="116" t="s">
        <v>3322</v>
      </c>
      <c r="E130" s="116" t="s">
        <v>2557</v>
      </c>
      <c r="F130" s="116" t="s">
        <v>5412</v>
      </c>
      <c r="G130" s="116" t="s">
        <v>3321</v>
      </c>
      <c r="H130" s="117"/>
      <c r="I130" s="117"/>
      <c r="J130" s="117"/>
      <c r="K130" s="118"/>
      <c r="L130" s="110" t="s">
        <v>5281</v>
      </c>
    </row>
    <row r="131" spans="1:15" hidden="1">
      <c r="A131" s="116" t="s">
        <v>235</v>
      </c>
      <c r="B131" s="116" t="s">
        <v>4303</v>
      </c>
      <c r="C131" s="116" t="s">
        <v>4302</v>
      </c>
      <c r="D131" s="116" t="s">
        <v>4260</v>
      </c>
      <c r="E131" s="116" t="s">
        <v>4156</v>
      </c>
      <c r="F131" s="116" t="s">
        <v>5413</v>
      </c>
      <c r="G131" s="116" t="s">
        <v>4301</v>
      </c>
      <c r="H131" s="117"/>
      <c r="I131" s="117"/>
      <c r="J131" s="117"/>
      <c r="K131" s="118"/>
      <c r="L131" s="110" t="s">
        <v>5281</v>
      </c>
    </row>
    <row r="132" spans="1:15" hidden="1">
      <c r="A132" s="116" t="s">
        <v>2109</v>
      </c>
      <c r="B132" s="116" t="s">
        <v>2807</v>
      </c>
      <c r="C132" s="116" t="s">
        <v>2806</v>
      </c>
      <c r="D132" s="116" t="s">
        <v>2805</v>
      </c>
      <c r="E132" s="116" t="s">
        <v>2557</v>
      </c>
      <c r="F132" s="116" t="s">
        <v>5414</v>
      </c>
      <c r="G132" s="116" t="s">
        <v>2804</v>
      </c>
      <c r="H132" s="117"/>
      <c r="I132" s="117"/>
      <c r="J132" s="117"/>
      <c r="K132" s="118"/>
      <c r="L132" s="110" t="s">
        <v>5281</v>
      </c>
    </row>
    <row r="133" spans="1:15" hidden="1">
      <c r="A133" s="116" t="s">
        <v>994</v>
      </c>
      <c r="B133" s="116" t="s">
        <v>1492</v>
      </c>
      <c r="C133" s="116" t="s">
        <v>4427</v>
      </c>
      <c r="D133" s="116" t="s">
        <v>4426</v>
      </c>
      <c r="E133" s="116" t="s">
        <v>4423</v>
      </c>
      <c r="F133" s="116" t="s">
        <v>5415</v>
      </c>
      <c r="G133" s="116"/>
      <c r="H133" s="117"/>
      <c r="I133" s="117"/>
      <c r="J133" s="117"/>
      <c r="K133" s="118"/>
      <c r="L133" s="110" t="s">
        <v>5281</v>
      </c>
    </row>
    <row r="134" spans="1:15">
      <c r="A134" s="116" t="s">
        <v>1229</v>
      </c>
      <c r="B134" s="116" t="s">
        <v>1228</v>
      </c>
      <c r="C134" s="116" t="s">
        <v>1227</v>
      </c>
      <c r="D134" s="116" t="s">
        <v>1226</v>
      </c>
      <c r="E134" s="116" t="s">
        <v>1141</v>
      </c>
      <c r="F134" s="116" t="s">
        <v>5416</v>
      </c>
      <c r="G134" s="116" t="s">
        <v>1225</v>
      </c>
      <c r="H134" s="117">
        <v>1100</v>
      </c>
      <c r="I134" s="117">
        <v>495</v>
      </c>
      <c r="J134" s="117"/>
      <c r="K134" s="118">
        <f ca="1">TODAY()-58</f>
        <v>43936</v>
      </c>
      <c r="L134" s="110" t="s">
        <v>5281</v>
      </c>
      <c r="O134" s="102" t="s">
        <v>5296</v>
      </c>
    </row>
    <row r="135" spans="1:15">
      <c r="A135" s="116" t="s">
        <v>53</v>
      </c>
      <c r="B135" s="116" t="s">
        <v>3070</v>
      </c>
      <c r="C135" s="116" t="s">
        <v>3069</v>
      </c>
      <c r="D135" s="116" t="s">
        <v>3068</v>
      </c>
      <c r="E135" s="116" t="s">
        <v>2557</v>
      </c>
      <c r="F135" s="116" t="s">
        <v>5417</v>
      </c>
      <c r="G135" s="116" t="s">
        <v>3067</v>
      </c>
      <c r="H135" s="117">
        <v>50</v>
      </c>
      <c r="I135" s="117"/>
      <c r="J135" s="117"/>
      <c r="K135" s="118"/>
      <c r="L135" s="110" t="s">
        <v>5281</v>
      </c>
      <c r="O135" s="102" t="s">
        <v>5296</v>
      </c>
    </row>
    <row r="136" spans="1:15" hidden="1">
      <c r="A136" s="116" t="s">
        <v>299</v>
      </c>
      <c r="B136" s="116" t="s">
        <v>1906</v>
      </c>
      <c r="C136" s="116" t="s">
        <v>1905</v>
      </c>
      <c r="D136" s="116" t="s">
        <v>1904</v>
      </c>
      <c r="E136" s="116" t="s">
        <v>1759</v>
      </c>
      <c r="F136" s="116" t="s">
        <v>5418</v>
      </c>
      <c r="G136" s="116" t="s">
        <v>1903</v>
      </c>
      <c r="H136" s="117"/>
      <c r="I136" s="117"/>
      <c r="J136" s="117"/>
      <c r="K136" s="118"/>
      <c r="L136" s="110" t="s">
        <v>5281</v>
      </c>
    </row>
    <row r="137" spans="1:15">
      <c r="A137" s="116" t="s">
        <v>4089</v>
      </c>
      <c r="B137" s="116" t="s">
        <v>1311</v>
      </c>
      <c r="C137" s="116" t="s">
        <v>4088</v>
      </c>
      <c r="D137" s="116" t="s">
        <v>3905</v>
      </c>
      <c r="E137" s="116" t="s">
        <v>3839</v>
      </c>
      <c r="F137" s="116" t="s">
        <v>5419</v>
      </c>
      <c r="G137" s="116" t="s">
        <v>4087</v>
      </c>
      <c r="H137" s="117">
        <v>1100</v>
      </c>
      <c r="I137" s="117">
        <v>123.75</v>
      </c>
      <c r="J137" s="117"/>
      <c r="K137" s="118">
        <f ca="1">TODAY()-17</f>
        <v>43977</v>
      </c>
      <c r="L137" s="110" t="s">
        <v>5281</v>
      </c>
      <c r="O137" s="102" t="s">
        <v>5296</v>
      </c>
    </row>
    <row r="138" spans="1:15">
      <c r="A138" s="116" t="s">
        <v>858</v>
      </c>
      <c r="B138" s="116" t="s">
        <v>609</v>
      </c>
      <c r="C138" s="116" t="s">
        <v>1780</v>
      </c>
      <c r="D138" s="116" t="s">
        <v>1779</v>
      </c>
      <c r="E138" s="116" t="s">
        <v>1759</v>
      </c>
      <c r="F138" s="116" t="s">
        <v>5420</v>
      </c>
      <c r="G138" s="116" t="s">
        <v>1778</v>
      </c>
      <c r="H138" s="102">
        <v>275</v>
      </c>
      <c r="I138" s="102">
        <v>0</v>
      </c>
      <c r="J138" s="102">
        <v>0</v>
      </c>
      <c r="K138" s="118"/>
      <c r="L138" s="110" t="s">
        <v>5281</v>
      </c>
      <c r="O138" s="107" t="s">
        <v>5305</v>
      </c>
    </row>
    <row r="139" spans="1:15" hidden="1">
      <c r="A139" s="116" t="s">
        <v>684</v>
      </c>
      <c r="B139" s="116" t="s">
        <v>1746</v>
      </c>
      <c r="C139" s="116" t="s">
        <v>1745</v>
      </c>
      <c r="D139" s="116" t="s">
        <v>1737</v>
      </c>
      <c r="E139" s="116" t="s">
        <v>1736</v>
      </c>
      <c r="F139" s="116" t="s">
        <v>5421</v>
      </c>
      <c r="G139" s="116" t="s">
        <v>1744</v>
      </c>
      <c r="H139" s="117"/>
      <c r="I139" s="117"/>
      <c r="J139" s="117"/>
      <c r="K139" s="118"/>
      <c r="L139" s="110" t="s">
        <v>5281</v>
      </c>
    </row>
    <row r="140" spans="1:15" hidden="1">
      <c r="A140" s="116" t="s">
        <v>64</v>
      </c>
      <c r="B140" s="116" t="s">
        <v>2864</v>
      </c>
      <c r="C140" s="116" t="s">
        <v>2863</v>
      </c>
      <c r="D140" s="116" t="s">
        <v>2862</v>
      </c>
      <c r="E140" s="116" t="s">
        <v>2557</v>
      </c>
      <c r="F140" s="116" t="s">
        <v>4493</v>
      </c>
      <c r="G140" s="116" t="s">
        <v>2861</v>
      </c>
      <c r="H140" s="117"/>
      <c r="I140" s="117"/>
      <c r="J140" s="117"/>
      <c r="K140" s="118"/>
      <c r="L140" s="110" t="s">
        <v>5281</v>
      </c>
    </row>
    <row r="141" spans="1:15">
      <c r="A141" s="116" t="s">
        <v>1298</v>
      </c>
      <c r="B141" s="116" t="s">
        <v>624</v>
      </c>
      <c r="C141" s="116" t="s">
        <v>2876</v>
      </c>
      <c r="D141" s="116" t="s">
        <v>2595</v>
      </c>
      <c r="E141" s="116" t="s">
        <v>2557</v>
      </c>
      <c r="F141" s="116" t="s">
        <v>4571</v>
      </c>
      <c r="G141" s="116" t="s">
        <v>2875</v>
      </c>
      <c r="H141" s="102">
        <v>275</v>
      </c>
      <c r="I141" s="102">
        <v>0</v>
      </c>
      <c r="J141" s="102">
        <v>0</v>
      </c>
      <c r="K141" s="118"/>
      <c r="L141" s="110" t="s">
        <v>5281</v>
      </c>
      <c r="O141" s="107" t="s">
        <v>5305</v>
      </c>
    </row>
    <row r="142" spans="1:15">
      <c r="A142" s="116" t="s">
        <v>503</v>
      </c>
      <c r="B142" s="116" t="s">
        <v>1111</v>
      </c>
      <c r="C142" s="116" t="s">
        <v>1110</v>
      </c>
      <c r="D142" s="116" t="s">
        <v>1109</v>
      </c>
      <c r="E142" s="116" t="s">
        <v>1054</v>
      </c>
      <c r="F142" s="116" t="s">
        <v>5422</v>
      </c>
      <c r="G142" s="116" t="s">
        <v>1108</v>
      </c>
      <c r="H142" s="117">
        <v>50</v>
      </c>
      <c r="I142" s="117"/>
      <c r="J142" s="117"/>
      <c r="K142" s="118"/>
      <c r="L142" s="110" t="s">
        <v>5281</v>
      </c>
      <c r="O142" s="102" t="s">
        <v>5296</v>
      </c>
    </row>
    <row r="143" spans="1:15" hidden="1">
      <c r="A143" s="116" t="s">
        <v>659</v>
      </c>
      <c r="B143" s="116" t="s">
        <v>3596</v>
      </c>
      <c r="C143" s="116" t="s">
        <v>3595</v>
      </c>
      <c r="D143" s="116" t="s">
        <v>3594</v>
      </c>
      <c r="E143" s="116" t="s">
        <v>3530</v>
      </c>
      <c r="F143" s="116" t="s">
        <v>5423</v>
      </c>
      <c r="G143" s="116" t="s">
        <v>3593</v>
      </c>
      <c r="H143" s="117"/>
      <c r="I143" s="117"/>
      <c r="J143" s="117"/>
      <c r="K143" s="118"/>
      <c r="L143" s="110" t="s">
        <v>5281</v>
      </c>
    </row>
    <row r="144" spans="1:15" hidden="1">
      <c r="A144" s="116" t="s">
        <v>519</v>
      </c>
      <c r="B144" s="116" t="s">
        <v>518</v>
      </c>
      <c r="C144" s="116" t="s">
        <v>517</v>
      </c>
      <c r="D144" s="116" t="s">
        <v>419</v>
      </c>
      <c r="E144" s="116" t="s">
        <v>409</v>
      </c>
      <c r="F144" s="116" t="s">
        <v>5424</v>
      </c>
      <c r="G144" s="116" t="s">
        <v>516</v>
      </c>
      <c r="H144" s="117"/>
      <c r="I144" s="117"/>
      <c r="J144" s="117"/>
      <c r="K144" s="118"/>
      <c r="L144" s="110" t="s">
        <v>5281</v>
      </c>
    </row>
    <row r="145" spans="1:15">
      <c r="A145" s="116" t="s">
        <v>651</v>
      </c>
      <c r="B145" s="116" t="s">
        <v>1021</v>
      </c>
      <c r="C145" s="116" t="s">
        <v>1020</v>
      </c>
      <c r="D145" s="116" t="s">
        <v>865</v>
      </c>
      <c r="E145" s="116" t="s">
        <v>837</v>
      </c>
      <c r="F145" s="116" t="s">
        <v>5425</v>
      </c>
      <c r="G145" s="116" t="s">
        <v>1019</v>
      </c>
      <c r="H145" s="117">
        <v>1100</v>
      </c>
      <c r="I145" s="117"/>
      <c r="J145" s="117"/>
      <c r="K145" s="118">
        <f ca="1">TODAY()-23</f>
        <v>43971</v>
      </c>
      <c r="L145" s="110" t="s">
        <v>5281</v>
      </c>
      <c r="O145" s="102" t="s">
        <v>5296</v>
      </c>
    </row>
    <row r="146" spans="1:15" hidden="1">
      <c r="A146" s="116" t="s">
        <v>1150</v>
      </c>
      <c r="B146" s="116" t="s">
        <v>1149</v>
      </c>
      <c r="C146" s="116" t="s">
        <v>1148</v>
      </c>
      <c r="D146" s="116" t="s">
        <v>1147</v>
      </c>
      <c r="E146" s="116" t="s">
        <v>1141</v>
      </c>
      <c r="F146" s="116" t="s">
        <v>5426</v>
      </c>
      <c r="G146" s="116" t="s">
        <v>1146</v>
      </c>
      <c r="H146" s="117"/>
      <c r="I146" s="117"/>
      <c r="J146" s="117"/>
      <c r="K146" s="118"/>
      <c r="L146" s="110" t="s">
        <v>5281</v>
      </c>
    </row>
    <row r="147" spans="1:15" hidden="1">
      <c r="A147" s="116" t="s">
        <v>48</v>
      </c>
      <c r="B147" s="116" t="s">
        <v>4288</v>
      </c>
      <c r="C147" s="116" t="s">
        <v>4287</v>
      </c>
      <c r="D147" s="116" t="s">
        <v>4198</v>
      </c>
      <c r="E147" s="116" t="s">
        <v>4156</v>
      </c>
      <c r="F147" s="116" t="s">
        <v>5427</v>
      </c>
      <c r="G147" s="116" t="s">
        <v>4286</v>
      </c>
      <c r="H147" s="117"/>
      <c r="I147" s="117"/>
      <c r="J147" s="117"/>
      <c r="K147" s="118"/>
      <c r="L147" s="110" t="s">
        <v>5281</v>
      </c>
    </row>
    <row r="148" spans="1:15">
      <c r="A148" s="116" t="s">
        <v>48</v>
      </c>
      <c r="B148" s="116" t="s">
        <v>1233</v>
      </c>
      <c r="C148" s="116" t="s">
        <v>1232</v>
      </c>
      <c r="D148" s="116" t="s">
        <v>1231</v>
      </c>
      <c r="E148" s="116" t="s">
        <v>1230</v>
      </c>
      <c r="F148" s="116" t="s">
        <v>5428</v>
      </c>
      <c r="G148" s="116"/>
      <c r="H148" s="117">
        <v>1100</v>
      </c>
      <c r="I148" s="117">
        <v>123.75</v>
      </c>
      <c r="J148" s="117"/>
      <c r="K148" s="118">
        <f ca="1">TODAY()-53</f>
        <v>43941</v>
      </c>
      <c r="L148" s="110" t="s">
        <v>5281</v>
      </c>
      <c r="O148" s="102" t="s">
        <v>5296</v>
      </c>
    </row>
    <row r="149" spans="1:15" hidden="1">
      <c r="A149" s="116" t="s">
        <v>341</v>
      </c>
      <c r="B149" s="116" t="s">
        <v>832</v>
      </c>
      <c r="C149" s="116" t="s">
        <v>831</v>
      </c>
      <c r="D149" s="116" t="s">
        <v>775</v>
      </c>
      <c r="E149" s="116" t="s">
        <v>761</v>
      </c>
      <c r="F149" s="116" t="s">
        <v>5429</v>
      </c>
      <c r="G149" s="116" t="s">
        <v>830</v>
      </c>
      <c r="H149" s="117"/>
      <c r="I149" s="117"/>
      <c r="J149" s="117"/>
      <c r="K149" s="118"/>
      <c r="L149" s="110" t="s">
        <v>5281</v>
      </c>
    </row>
    <row r="150" spans="1:15" hidden="1">
      <c r="A150" s="116" t="s">
        <v>74</v>
      </c>
      <c r="B150" s="116" t="s">
        <v>2404</v>
      </c>
      <c r="C150" s="116" t="s">
        <v>2403</v>
      </c>
      <c r="D150" s="116" t="s">
        <v>2402</v>
      </c>
      <c r="E150" s="116" t="s">
        <v>2307</v>
      </c>
      <c r="F150" s="116" t="s">
        <v>5430</v>
      </c>
      <c r="G150" s="116" t="s">
        <v>2401</v>
      </c>
      <c r="H150" s="117"/>
      <c r="I150" s="117"/>
      <c r="J150" s="117"/>
      <c r="K150" s="118"/>
      <c r="L150" s="110" t="s">
        <v>5281</v>
      </c>
    </row>
    <row r="151" spans="1:15" hidden="1">
      <c r="A151" s="116" t="s">
        <v>2860</v>
      </c>
      <c r="B151" s="116" t="s">
        <v>1173</v>
      </c>
      <c r="C151" s="116" t="s">
        <v>2859</v>
      </c>
      <c r="D151" s="116" t="s">
        <v>2858</v>
      </c>
      <c r="E151" s="116" t="s">
        <v>2557</v>
      </c>
      <c r="F151" s="116" t="s">
        <v>5431</v>
      </c>
      <c r="G151" s="116" t="s">
        <v>2857</v>
      </c>
      <c r="H151" s="117"/>
      <c r="I151" s="117"/>
      <c r="J151" s="117"/>
      <c r="K151" s="118"/>
      <c r="L151" s="110" t="s">
        <v>5281</v>
      </c>
    </row>
    <row r="152" spans="1:15">
      <c r="A152" s="116" t="s">
        <v>2968</v>
      </c>
      <c r="B152" s="116" t="s">
        <v>3936</v>
      </c>
      <c r="C152" s="116" t="s">
        <v>3935</v>
      </c>
      <c r="D152" s="116" t="s">
        <v>3896</v>
      </c>
      <c r="E152" s="116" t="s">
        <v>3839</v>
      </c>
      <c r="F152" s="116" t="s">
        <v>5307</v>
      </c>
      <c r="G152" s="116" t="s">
        <v>3934</v>
      </c>
      <c r="H152" s="117">
        <v>50</v>
      </c>
      <c r="I152" s="117"/>
      <c r="J152" s="117"/>
      <c r="K152" s="118"/>
      <c r="L152" s="110" t="s">
        <v>5281</v>
      </c>
      <c r="O152" s="102" t="s">
        <v>5296</v>
      </c>
    </row>
    <row r="153" spans="1:15">
      <c r="A153" s="116" t="s">
        <v>53</v>
      </c>
      <c r="B153" s="116" t="s">
        <v>4104</v>
      </c>
      <c r="C153" s="116" t="s">
        <v>4103</v>
      </c>
      <c r="D153" s="116" t="s">
        <v>3863</v>
      </c>
      <c r="E153" s="116" t="s">
        <v>3839</v>
      </c>
      <c r="F153" s="116" t="s">
        <v>5345</v>
      </c>
      <c r="G153" s="116" t="s">
        <v>4102</v>
      </c>
      <c r="H153" s="117">
        <v>1100</v>
      </c>
      <c r="I153" s="117">
        <v>123.75</v>
      </c>
      <c r="J153" s="117"/>
      <c r="K153" s="118">
        <f ca="1">TODAY()-63</f>
        <v>43931</v>
      </c>
      <c r="L153" s="110" t="s">
        <v>5281</v>
      </c>
      <c r="O153" s="102" t="s">
        <v>5296</v>
      </c>
    </row>
    <row r="154" spans="1:15" hidden="1">
      <c r="A154" s="116" t="s">
        <v>363</v>
      </c>
      <c r="B154" s="116" t="s">
        <v>4276</v>
      </c>
      <c r="C154" s="116" t="s">
        <v>4275</v>
      </c>
      <c r="D154" s="116" t="s">
        <v>3527</v>
      </c>
      <c r="E154" s="116" t="s">
        <v>4156</v>
      </c>
      <c r="F154" s="116" t="s">
        <v>5432</v>
      </c>
      <c r="G154" s="116" t="s">
        <v>4274</v>
      </c>
      <c r="H154" s="117"/>
      <c r="I154" s="117"/>
      <c r="J154" s="117"/>
      <c r="K154" s="118"/>
      <c r="L154" s="110" t="s">
        <v>5281</v>
      </c>
    </row>
    <row r="155" spans="1:15" hidden="1">
      <c r="A155" s="116" t="s">
        <v>1671</v>
      </c>
      <c r="B155" s="116" t="s">
        <v>387</v>
      </c>
      <c r="C155" s="116" t="s">
        <v>1670</v>
      </c>
      <c r="D155" s="116" t="s">
        <v>770</v>
      </c>
      <c r="E155" s="116" t="s">
        <v>1230</v>
      </c>
      <c r="F155" s="116" t="s">
        <v>5433</v>
      </c>
      <c r="G155" s="116" t="s">
        <v>1669</v>
      </c>
      <c r="H155" s="117"/>
      <c r="I155" s="117"/>
      <c r="J155" s="117"/>
      <c r="K155" s="118"/>
      <c r="L155" s="110" t="s">
        <v>5281</v>
      </c>
    </row>
    <row r="156" spans="1:15" hidden="1">
      <c r="A156" s="116" t="s">
        <v>868</v>
      </c>
      <c r="B156" s="116" t="s">
        <v>3000</v>
      </c>
      <c r="C156" s="116" t="s">
        <v>2999</v>
      </c>
      <c r="D156" s="116" t="s">
        <v>2998</v>
      </c>
      <c r="E156" s="116" t="s">
        <v>2557</v>
      </c>
      <c r="F156" s="116" t="s">
        <v>5434</v>
      </c>
      <c r="G156" s="116" t="s">
        <v>2997</v>
      </c>
      <c r="H156" s="117"/>
      <c r="I156" s="117"/>
      <c r="J156" s="117"/>
      <c r="K156" s="118"/>
      <c r="L156" s="110" t="s">
        <v>5281</v>
      </c>
    </row>
    <row r="157" spans="1:15">
      <c r="A157" s="116" t="s">
        <v>1003</v>
      </c>
      <c r="B157" s="116" t="s">
        <v>3910</v>
      </c>
      <c r="C157" s="116" t="s">
        <v>3909</v>
      </c>
      <c r="D157" s="116" t="s">
        <v>2075</v>
      </c>
      <c r="E157" s="116" t="s">
        <v>3839</v>
      </c>
      <c r="F157" s="116" t="s">
        <v>5435</v>
      </c>
      <c r="G157" s="116" t="s">
        <v>3908</v>
      </c>
      <c r="H157" s="102">
        <v>275</v>
      </c>
      <c r="I157" s="102">
        <v>0</v>
      </c>
      <c r="J157" s="102">
        <v>198</v>
      </c>
      <c r="K157" s="118"/>
      <c r="L157" s="110" t="s">
        <v>5281</v>
      </c>
      <c r="O157" s="102" t="s">
        <v>5296</v>
      </c>
    </row>
    <row r="158" spans="1:15">
      <c r="A158" s="116" t="s">
        <v>1303</v>
      </c>
      <c r="B158" s="116" t="s">
        <v>293</v>
      </c>
      <c r="C158" s="116" t="s">
        <v>2296</v>
      </c>
      <c r="D158" s="116" t="s">
        <v>2289</v>
      </c>
      <c r="E158" s="116" t="s">
        <v>2260</v>
      </c>
      <c r="F158" s="116" t="s">
        <v>5436</v>
      </c>
      <c r="G158" s="116"/>
      <c r="H158" s="117">
        <v>1100</v>
      </c>
      <c r="I158" s="117">
        <v>123.75</v>
      </c>
      <c r="J158" s="117"/>
      <c r="K158" s="118">
        <f ca="1">TODAY()-10</f>
        <v>43984</v>
      </c>
      <c r="L158" s="110" t="s">
        <v>5281</v>
      </c>
      <c r="O158" s="102" t="s">
        <v>5296</v>
      </c>
    </row>
    <row r="159" spans="1:15">
      <c r="A159" s="116" t="s">
        <v>1194</v>
      </c>
      <c r="B159" s="116" t="s">
        <v>2085</v>
      </c>
      <c r="C159" s="116" t="s">
        <v>2084</v>
      </c>
      <c r="D159" s="116" t="s">
        <v>2083</v>
      </c>
      <c r="E159" s="116" t="s">
        <v>1954</v>
      </c>
      <c r="F159" s="116" t="s">
        <v>5437</v>
      </c>
      <c r="G159" s="116" t="s">
        <v>2082</v>
      </c>
      <c r="H159" s="117">
        <v>1100</v>
      </c>
      <c r="I159" s="117">
        <v>123.75</v>
      </c>
      <c r="J159" s="117"/>
      <c r="K159" s="118">
        <f ca="1">TODAY()-5</f>
        <v>43989</v>
      </c>
      <c r="L159" s="110" t="s">
        <v>5281</v>
      </c>
      <c r="O159" s="102" t="s">
        <v>5296</v>
      </c>
    </row>
    <row r="160" spans="1:15">
      <c r="A160" s="116" t="s">
        <v>1303</v>
      </c>
      <c r="B160" s="116" t="s">
        <v>2795</v>
      </c>
      <c r="C160" s="116" t="s">
        <v>2794</v>
      </c>
      <c r="D160" s="116" t="s">
        <v>2618</v>
      </c>
      <c r="E160" s="116" t="s">
        <v>2557</v>
      </c>
      <c r="F160" s="116" t="s">
        <v>5389</v>
      </c>
      <c r="G160" s="116" t="s">
        <v>2793</v>
      </c>
      <c r="H160" s="117">
        <v>50</v>
      </c>
      <c r="I160" s="117"/>
      <c r="J160" s="117"/>
      <c r="K160" s="118"/>
      <c r="L160" s="110" t="s">
        <v>5281</v>
      </c>
      <c r="O160" s="102" t="s">
        <v>5296</v>
      </c>
    </row>
    <row r="161" spans="1:15" hidden="1">
      <c r="A161" s="116" t="s">
        <v>523</v>
      </c>
      <c r="B161" s="116" t="s">
        <v>1169</v>
      </c>
      <c r="C161" s="116" t="s">
        <v>2816</v>
      </c>
      <c r="D161" s="116" t="s">
        <v>2815</v>
      </c>
      <c r="E161" s="116" t="s">
        <v>2557</v>
      </c>
      <c r="F161" s="116" t="s">
        <v>5438</v>
      </c>
      <c r="G161" s="116" t="s">
        <v>2814</v>
      </c>
      <c r="H161" s="117"/>
      <c r="I161" s="117"/>
      <c r="J161" s="117"/>
      <c r="K161" s="118"/>
      <c r="L161" s="110" t="s">
        <v>5281</v>
      </c>
    </row>
    <row r="162" spans="1:15">
      <c r="A162" s="116" t="s">
        <v>729</v>
      </c>
      <c r="B162" s="116" t="s">
        <v>1838</v>
      </c>
      <c r="C162" s="116" t="s">
        <v>1837</v>
      </c>
      <c r="D162" s="116" t="s">
        <v>239</v>
      </c>
      <c r="E162" s="116" t="s">
        <v>1759</v>
      </c>
      <c r="F162" s="116" t="s">
        <v>5439</v>
      </c>
      <c r="G162" s="116" t="s">
        <v>1836</v>
      </c>
      <c r="H162" s="102">
        <v>275</v>
      </c>
      <c r="I162" s="102">
        <v>0</v>
      </c>
      <c r="J162" s="102">
        <v>198</v>
      </c>
      <c r="K162" s="118"/>
      <c r="L162" s="110" t="s">
        <v>5281</v>
      </c>
      <c r="O162" s="102" t="s">
        <v>5296</v>
      </c>
    </row>
    <row r="163" spans="1:15">
      <c r="A163" s="116" t="s">
        <v>778</v>
      </c>
      <c r="B163" s="116" t="s">
        <v>777</v>
      </c>
      <c r="C163" s="116" t="s">
        <v>776</v>
      </c>
      <c r="D163" s="116" t="s">
        <v>775</v>
      </c>
      <c r="E163" s="116" t="s">
        <v>761</v>
      </c>
      <c r="F163" s="116" t="s">
        <v>5440</v>
      </c>
      <c r="G163" s="116" t="s">
        <v>774</v>
      </c>
      <c r="H163" s="117">
        <v>50</v>
      </c>
      <c r="I163" s="117"/>
      <c r="J163" s="117"/>
      <c r="K163" s="118"/>
      <c r="L163" s="110" t="s">
        <v>5281</v>
      </c>
      <c r="O163" s="102" t="s">
        <v>5296</v>
      </c>
    </row>
    <row r="164" spans="1:15">
      <c r="A164" s="116" t="s">
        <v>53</v>
      </c>
      <c r="B164" s="116" t="s">
        <v>154</v>
      </c>
      <c r="C164" s="116" t="s">
        <v>4269</v>
      </c>
      <c r="D164" s="116" t="s">
        <v>4268</v>
      </c>
      <c r="E164" s="116" t="s">
        <v>4156</v>
      </c>
      <c r="F164" s="116" t="s">
        <v>5441</v>
      </c>
      <c r="G164" s="116" t="s">
        <v>4267</v>
      </c>
      <c r="H164" s="117">
        <v>50</v>
      </c>
      <c r="I164" s="117"/>
      <c r="J164" s="117"/>
      <c r="K164" s="118"/>
      <c r="L164" s="110" t="s">
        <v>5281</v>
      </c>
      <c r="O164" s="102" t="s">
        <v>5296</v>
      </c>
    </row>
    <row r="165" spans="1:15">
      <c r="A165" s="116" t="s">
        <v>264</v>
      </c>
      <c r="B165" s="116" t="s">
        <v>263</v>
      </c>
      <c r="C165" s="116" t="s">
        <v>262</v>
      </c>
      <c r="D165" s="116" t="s">
        <v>261</v>
      </c>
      <c r="E165" s="116" t="s">
        <v>250</v>
      </c>
      <c r="F165" s="116" t="s">
        <v>5442</v>
      </c>
      <c r="G165" s="116" t="s">
        <v>260</v>
      </c>
      <c r="H165" s="117">
        <v>50</v>
      </c>
      <c r="I165" s="117"/>
      <c r="J165" s="117"/>
      <c r="K165" s="118"/>
      <c r="L165" s="110" t="s">
        <v>5281</v>
      </c>
      <c r="O165" s="102" t="s">
        <v>5296</v>
      </c>
    </row>
    <row r="166" spans="1:15" hidden="1">
      <c r="A166" s="116" t="s">
        <v>545</v>
      </c>
      <c r="B166" s="116" t="s">
        <v>1414</v>
      </c>
      <c r="C166" s="116" t="s">
        <v>2500</v>
      </c>
      <c r="D166" s="116" t="s">
        <v>1824</v>
      </c>
      <c r="E166" s="116" t="s">
        <v>2477</v>
      </c>
      <c r="F166" s="116" t="s">
        <v>5443</v>
      </c>
      <c r="G166" s="116" t="s">
        <v>2499</v>
      </c>
      <c r="H166" s="117"/>
      <c r="I166" s="117"/>
      <c r="J166" s="117"/>
      <c r="K166" s="118"/>
      <c r="L166" s="110" t="s">
        <v>5281</v>
      </c>
    </row>
    <row r="167" spans="1:15">
      <c r="A167" s="116" t="s">
        <v>1287</v>
      </c>
      <c r="B167" s="116" t="s">
        <v>391</v>
      </c>
      <c r="C167" s="116" t="s">
        <v>2544</v>
      </c>
      <c r="D167" s="116" t="s">
        <v>2543</v>
      </c>
      <c r="E167" s="116" t="s">
        <v>2477</v>
      </c>
      <c r="F167" s="116" t="s">
        <v>5444</v>
      </c>
      <c r="G167" s="116" t="s">
        <v>2542</v>
      </c>
      <c r="H167" s="117">
        <v>50</v>
      </c>
      <c r="I167" s="117"/>
      <c r="J167" s="117"/>
      <c r="K167" s="118"/>
      <c r="L167" s="110" t="s">
        <v>5281</v>
      </c>
      <c r="O167" s="102" t="s">
        <v>5296</v>
      </c>
    </row>
    <row r="168" spans="1:15" hidden="1">
      <c r="A168" s="116" t="s">
        <v>155</v>
      </c>
      <c r="B168" s="116" t="s">
        <v>909</v>
      </c>
      <c r="C168" s="116" t="s">
        <v>1849</v>
      </c>
      <c r="D168" s="116" t="s">
        <v>1848</v>
      </c>
      <c r="E168" s="116" t="s">
        <v>1759</v>
      </c>
      <c r="F168" s="116" t="s">
        <v>5445</v>
      </c>
      <c r="G168" s="116" t="s">
        <v>1847</v>
      </c>
      <c r="H168" s="117"/>
      <c r="I168" s="117"/>
      <c r="J168" s="117"/>
      <c r="K168" s="118"/>
      <c r="L168" s="110" t="s">
        <v>5281</v>
      </c>
    </row>
    <row r="169" spans="1:15" hidden="1">
      <c r="A169" s="116" t="s">
        <v>264</v>
      </c>
      <c r="B169" s="116" t="s">
        <v>795</v>
      </c>
      <c r="C169" s="116" t="s">
        <v>2868</v>
      </c>
      <c r="D169" s="116" t="s">
        <v>1049</v>
      </c>
      <c r="E169" s="116" t="s">
        <v>2557</v>
      </c>
      <c r="F169" s="116" t="s">
        <v>5446</v>
      </c>
      <c r="G169" s="116" t="s">
        <v>2867</v>
      </c>
      <c r="H169" s="117"/>
      <c r="I169" s="117"/>
      <c r="J169" s="117"/>
      <c r="K169" s="118"/>
      <c r="L169" s="110" t="s">
        <v>5281</v>
      </c>
    </row>
    <row r="170" spans="1:15" hidden="1">
      <c r="A170" s="116" t="s">
        <v>1870</v>
      </c>
      <c r="B170" s="116" t="s">
        <v>106</v>
      </c>
      <c r="C170" s="116" t="s">
        <v>2345</v>
      </c>
      <c r="D170" s="116" t="s">
        <v>2126</v>
      </c>
      <c r="E170" s="116" t="s">
        <v>2307</v>
      </c>
      <c r="F170" s="116" t="s">
        <v>5447</v>
      </c>
      <c r="G170" s="116" t="s">
        <v>2344</v>
      </c>
      <c r="H170" s="117"/>
      <c r="I170" s="117"/>
      <c r="J170" s="117"/>
      <c r="K170" s="118"/>
      <c r="L170" s="110" t="s">
        <v>5281</v>
      </c>
    </row>
    <row r="171" spans="1:15">
      <c r="A171" s="116" t="s">
        <v>545</v>
      </c>
      <c r="B171" s="116" t="s">
        <v>238</v>
      </c>
      <c r="C171" s="116" t="s">
        <v>3346</v>
      </c>
      <c r="D171" s="116" t="s">
        <v>2862</v>
      </c>
      <c r="E171" s="116" t="s">
        <v>2557</v>
      </c>
      <c r="F171" s="116" t="s">
        <v>4493</v>
      </c>
      <c r="G171" s="116" t="s">
        <v>3345</v>
      </c>
      <c r="H171" s="117">
        <v>50</v>
      </c>
      <c r="I171" s="117"/>
      <c r="J171" s="117"/>
      <c r="K171" s="118"/>
      <c r="L171" s="110" t="s">
        <v>5281</v>
      </c>
      <c r="O171" s="102" t="s">
        <v>5296</v>
      </c>
    </row>
    <row r="172" spans="1:15">
      <c r="A172" s="116" t="s">
        <v>1827</v>
      </c>
      <c r="B172" s="116" t="s">
        <v>125</v>
      </c>
      <c r="C172" s="116" t="s">
        <v>2358</v>
      </c>
      <c r="D172" s="116" t="s">
        <v>2357</v>
      </c>
      <c r="E172" s="116" t="s">
        <v>2307</v>
      </c>
      <c r="F172" s="116" t="s">
        <v>5448</v>
      </c>
      <c r="G172" s="116" t="s">
        <v>2356</v>
      </c>
      <c r="H172" s="117">
        <v>50</v>
      </c>
      <c r="I172" s="117"/>
      <c r="J172" s="117"/>
      <c r="K172" s="118"/>
      <c r="L172" s="110" t="s">
        <v>5281</v>
      </c>
      <c r="O172" s="102" t="s">
        <v>5296</v>
      </c>
    </row>
    <row r="173" spans="1:15" hidden="1">
      <c r="A173" s="116" t="s">
        <v>107</v>
      </c>
      <c r="B173" s="116" t="s">
        <v>340</v>
      </c>
      <c r="C173" s="116" t="s">
        <v>4319</v>
      </c>
      <c r="D173" s="116" t="s">
        <v>4318</v>
      </c>
      <c r="E173" s="116" t="s">
        <v>4156</v>
      </c>
      <c r="F173" s="116" t="s">
        <v>5449</v>
      </c>
      <c r="G173" s="116" t="s">
        <v>4317</v>
      </c>
      <c r="H173" s="117"/>
      <c r="I173" s="117"/>
      <c r="J173" s="117"/>
      <c r="K173" s="118"/>
      <c r="L173" s="110" t="s">
        <v>5281</v>
      </c>
    </row>
    <row r="174" spans="1:15" hidden="1">
      <c r="A174" s="116" t="s">
        <v>3724</v>
      </c>
      <c r="B174" s="116" t="s">
        <v>832</v>
      </c>
      <c r="C174" s="116" t="s">
        <v>3723</v>
      </c>
      <c r="D174" s="116" t="s">
        <v>3722</v>
      </c>
      <c r="E174" s="116" t="s">
        <v>3683</v>
      </c>
      <c r="F174" s="116" t="s">
        <v>5450</v>
      </c>
      <c r="G174" s="116" t="s">
        <v>3721</v>
      </c>
      <c r="H174" s="117"/>
      <c r="I174" s="117"/>
      <c r="J174" s="117"/>
      <c r="K174" s="118"/>
      <c r="L174" s="110" t="s">
        <v>5281</v>
      </c>
    </row>
    <row r="175" spans="1:15" hidden="1">
      <c r="A175" s="116" t="s">
        <v>2670</v>
      </c>
      <c r="B175" s="116" t="s">
        <v>553</v>
      </c>
      <c r="C175" s="116" t="s">
        <v>2669</v>
      </c>
      <c r="D175" s="116" t="s">
        <v>2668</v>
      </c>
      <c r="E175" s="116" t="s">
        <v>2557</v>
      </c>
      <c r="F175" s="116" t="s">
        <v>5091</v>
      </c>
      <c r="G175" s="116" t="s">
        <v>2667</v>
      </c>
      <c r="H175" s="117"/>
      <c r="I175" s="117"/>
      <c r="J175" s="117"/>
      <c r="K175" s="118"/>
      <c r="L175" s="110" t="s">
        <v>5281</v>
      </c>
    </row>
    <row r="176" spans="1:15">
      <c r="A176" s="116" t="s">
        <v>1199</v>
      </c>
      <c r="B176" s="116" t="s">
        <v>2475</v>
      </c>
      <c r="C176" s="116" t="s">
        <v>2474</v>
      </c>
      <c r="D176" s="116" t="s">
        <v>2473</v>
      </c>
      <c r="E176" s="116" t="s">
        <v>2307</v>
      </c>
      <c r="F176" s="116" t="s">
        <v>5451</v>
      </c>
      <c r="G176" s="116" t="s">
        <v>2472</v>
      </c>
      <c r="H176" s="117">
        <v>1100</v>
      </c>
      <c r="I176" s="117">
        <v>123.75</v>
      </c>
      <c r="J176" s="117"/>
      <c r="K176" s="118">
        <f ca="1">TODAY()-43</f>
        <v>43951</v>
      </c>
      <c r="L176" s="110" t="s">
        <v>5281</v>
      </c>
      <c r="O176" s="102" t="s">
        <v>5296</v>
      </c>
    </row>
    <row r="177" spans="1:15" hidden="1">
      <c r="A177" s="116" t="s">
        <v>900</v>
      </c>
      <c r="B177" s="116" t="s">
        <v>1057</v>
      </c>
      <c r="C177" s="116" t="s">
        <v>1056</v>
      </c>
      <c r="D177" s="116" t="s">
        <v>1055</v>
      </c>
      <c r="E177" s="116" t="s">
        <v>1054</v>
      </c>
      <c r="F177" s="116" t="s">
        <v>5452</v>
      </c>
      <c r="G177" s="116" t="s">
        <v>1053</v>
      </c>
      <c r="H177" s="117"/>
      <c r="I177" s="117"/>
      <c r="J177" s="117"/>
      <c r="K177" s="118"/>
      <c r="L177" s="110" t="s">
        <v>5281</v>
      </c>
    </row>
    <row r="178" spans="1:15" hidden="1">
      <c r="A178" s="116" t="s">
        <v>48</v>
      </c>
      <c r="B178" s="116" t="s">
        <v>144</v>
      </c>
      <c r="C178" s="116" t="s">
        <v>143</v>
      </c>
      <c r="D178" s="116" t="s">
        <v>142</v>
      </c>
      <c r="E178" s="116" t="s">
        <v>90</v>
      </c>
      <c r="F178" s="116" t="s">
        <v>5453</v>
      </c>
      <c r="G178" s="116" t="s">
        <v>141</v>
      </c>
      <c r="H178" s="117"/>
      <c r="I178" s="117"/>
      <c r="J178" s="117"/>
      <c r="K178" s="118"/>
      <c r="L178" s="110" t="s">
        <v>5281</v>
      </c>
    </row>
    <row r="179" spans="1:15">
      <c r="A179" s="116" t="s">
        <v>116</v>
      </c>
      <c r="B179" s="116" t="s">
        <v>3351</v>
      </c>
      <c r="C179" s="116" t="s">
        <v>3350</v>
      </c>
      <c r="D179" s="116" t="s">
        <v>3275</v>
      </c>
      <c r="E179" s="116" t="s">
        <v>2557</v>
      </c>
      <c r="F179" s="116" t="s">
        <v>5454</v>
      </c>
      <c r="G179" s="116" t="s">
        <v>3349</v>
      </c>
      <c r="H179" s="117">
        <v>1100</v>
      </c>
      <c r="I179" s="117">
        <v>123.75</v>
      </c>
      <c r="J179" s="117"/>
      <c r="K179" s="118">
        <f ca="1">TODAY()-1</f>
        <v>43993</v>
      </c>
      <c r="L179" s="110" t="s">
        <v>5281</v>
      </c>
      <c r="O179" s="102" t="s">
        <v>5296</v>
      </c>
    </row>
    <row r="180" spans="1:15">
      <c r="A180" s="116" t="s">
        <v>705</v>
      </c>
      <c r="B180" s="116" t="s">
        <v>2321</v>
      </c>
      <c r="C180" s="116" t="s">
        <v>2320</v>
      </c>
      <c r="D180" s="116" t="s">
        <v>2319</v>
      </c>
      <c r="E180" s="116" t="s">
        <v>2307</v>
      </c>
      <c r="F180" s="116" t="s">
        <v>5455</v>
      </c>
      <c r="G180" s="116" t="s">
        <v>2318</v>
      </c>
      <c r="H180" s="117">
        <v>50</v>
      </c>
      <c r="I180" s="117"/>
      <c r="J180" s="117"/>
      <c r="K180" s="118"/>
      <c r="L180" s="110" t="s">
        <v>5281</v>
      </c>
      <c r="O180" s="102" t="s">
        <v>5296</v>
      </c>
    </row>
    <row r="181" spans="1:15" hidden="1">
      <c r="A181" s="116" t="s">
        <v>1968</v>
      </c>
      <c r="B181" s="116" t="s">
        <v>848</v>
      </c>
      <c r="C181" s="116" t="s">
        <v>1967</v>
      </c>
      <c r="D181" s="116" t="s">
        <v>1966</v>
      </c>
      <c r="E181" s="116" t="s">
        <v>1954</v>
      </c>
      <c r="F181" s="116" t="s">
        <v>5456</v>
      </c>
      <c r="G181" s="116" t="s">
        <v>1965</v>
      </c>
      <c r="H181" s="117"/>
      <c r="I181" s="117"/>
      <c r="J181" s="117"/>
      <c r="K181" s="118"/>
      <c r="L181" s="110" t="s">
        <v>5281</v>
      </c>
    </row>
    <row r="182" spans="1:15" hidden="1">
      <c r="A182" s="116" t="s">
        <v>155</v>
      </c>
      <c r="B182" s="116" t="s">
        <v>675</v>
      </c>
      <c r="C182" s="116" t="s">
        <v>3340</v>
      </c>
      <c r="D182" s="116" t="s">
        <v>2646</v>
      </c>
      <c r="E182" s="116" t="s">
        <v>2557</v>
      </c>
      <c r="F182" s="116" t="s">
        <v>4736</v>
      </c>
      <c r="G182" s="116" t="s">
        <v>3339</v>
      </c>
      <c r="H182" s="117"/>
      <c r="I182" s="117"/>
      <c r="J182" s="117"/>
      <c r="K182" s="118"/>
      <c r="L182" s="110" t="s">
        <v>5281</v>
      </c>
    </row>
    <row r="183" spans="1:15" hidden="1">
      <c r="A183" s="116" t="s">
        <v>4015</v>
      </c>
      <c r="B183" s="116" t="s">
        <v>993</v>
      </c>
      <c r="C183" s="116" t="s">
        <v>4014</v>
      </c>
      <c r="D183" s="116" t="s">
        <v>3917</v>
      </c>
      <c r="E183" s="116" t="s">
        <v>3839</v>
      </c>
      <c r="F183" s="116" t="s">
        <v>5457</v>
      </c>
      <c r="G183" s="116" t="s">
        <v>4013</v>
      </c>
      <c r="H183" s="117"/>
      <c r="I183" s="117"/>
      <c r="J183" s="117"/>
      <c r="K183" s="118"/>
      <c r="L183" s="110" t="s">
        <v>5281</v>
      </c>
    </row>
    <row r="184" spans="1:15">
      <c r="A184" s="116" t="s">
        <v>737</v>
      </c>
      <c r="B184" s="116" t="s">
        <v>3681</v>
      </c>
      <c r="C184" s="116" t="s">
        <v>3680</v>
      </c>
      <c r="D184" s="116" t="s">
        <v>3679</v>
      </c>
      <c r="E184" s="116" t="s">
        <v>3639</v>
      </c>
      <c r="F184" s="116" t="s">
        <v>5458</v>
      </c>
      <c r="G184" s="116" t="s">
        <v>3678</v>
      </c>
      <c r="H184" s="117">
        <v>1100</v>
      </c>
      <c r="I184" s="117">
        <v>123.75</v>
      </c>
      <c r="J184" s="117"/>
      <c r="K184" s="118">
        <f ca="1">TODAY()-1</f>
        <v>43993</v>
      </c>
      <c r="L184" s="110" t="s">
        <v>5281</v>
      </c>
      <c r="O184" s="102" t="s">
        <v>5296</v>
      </c>
    </row>
    <row r="185" spans="1:15">
      <c r="A185" s="116" t="s">
        <v>1107</v>
      </c>
      <c r="B185" s="116" t="s">
        <v>1106</v>
      </c>
      <c r="C185" s="116" t="s">
        <v>1105</v>
      </c>
      <c r="D185" s="116" t="s">
        <v>1059</v>
      </c>
      <c r="E185" s="116" t="s">
        <v>1054</v>
      </c>
      <c r="F185" s="116" t="s">
        <v>5396</v>
      </c>
      <c r="G185" s="116" t="s">
        <v>1104</v>
      </c>
      <c r="H185" s="117">
        <v>50</v>
      </c>
      <c r="I185" s="117"/>
      <c r="J185" s="117"/>
      <c r="K185" s="118"/>
      <c r="L185" s="110" t="s">
        <v>5281</v>
      </c>
      <c r="O185" s="102" t="s">
        <v>5296</v>
      </c>
    </row>
    <row r="186" spans="1:15" hidden="1">
      <c r="A186" s="116" t="s">
        <v>1321</v>
      </c>
      <c r="B186" s="116" t="s">
        <v>2448</v>
      </c>
      <c r="C186" s="116" t="s">
        <v>2447</v>
      </c>
      <c r="D186" s="116" t="s">
        <v>2446</v>
      </c>
      <c r="E186" s="116" t="s">
        <v>2307</v>
      </c>
      <c r="F186" s="116" t="s">
        <v>5459</v>
      </c>
      <c r="G186" s="116" t="s">
        <v>2445</v>
      </c>
      <c r="H186" s="117"/>
      <c r="I186" s="117"/>
      <c r="J186" s="117"/>
      <c r="K186" s="118"/>
      <c r="L186" s="110" t="s">
        <v>5281</v>
      </c>
    </row>
    <row r="187" spans="1:15" hidden="1">
      <c r="A187" s="116" t="s">
        <v>314</v>
      </c>
      <c r="B187" s="116" t="s">
        <v>2711</v>
      </c>
      <c r="C187" s="116" t="s">
        <v>2710</v>
      </c>
      <c r="D187" s="116" t="s">
        <v>2709</v>
      </c>
      <c r="E187" s="116" t="s">
        <v>2557</v>
      </c>
      <c r="F187" s="116" t="s">
        <v>4534</v>
      </c>
      <c r="G187" s="116" t="s">
        <v>2708</v>
      </c>
      <c r="H187" s="117"/>
      <c r="I187" s="117"/>
      <c r="J187" s="117"/>
      <c r="K187" s="118"/>
      <c r="L187" s="110" t="s">
        <v>5281</v>
      </c>
    </row>
    <row r="188" spans="1:15">
      <c r="A188" s="116" t="s">
        <v>1071</v>
      </c>
      <c r="B188" s="116" t="s">
        <v>3297</v>
      </c>
      <c r="C188" s="116" t="s">
        <v>3296</v>
      </c>
      <c r="D188" s="116" t="s">
        <v>2709</v>
      </c>
      <c r="E188" s="116" t="s">
        <v>2557</v>
      </c>
      <c r="F188" s="116" t="s">
        <v>4534</v>
      </c>
      <c r="G188" s="116" t="s">
        <v>3295</v>
      </c>
      <c r="H188" s="102">
        <v>275</v>
      </c>
      <c r="I188" s="102">
        <v>0</v>
      </c>
      <c r="J188" s="102">
        <v>198</v>
      </c>
      <c r="K188" s="118"/>
      <c r="L188" s="110" t="s">
        <v>5281</v>
      </c>
      <c r="O188" s="102" t="s">
        <v>5296</v>
      </c>
    </row>
    <row r="189" spans="1:15">
      <c r="A189" s="116" t="s">
        <v>523</v>
      </c>
      <c r="B189" s="116" t="s">
        <v>3406</v>
      </c>
      <c r="C189" s="116" t="s">
        <v>3405</v>
      </c>
      <c r="D189" s="116" t="s">
        <v>333</v>
      </c>
      <c r="E189" s="116" t="s">
        <v>2557</v>
      </c>
      <c r="F189" s="116" t="s">
        <v>5004</v>
      </c>
      <c r="G189" s="116" t="s">
        <v>3404</v>
      </c>
      <c r="H189" s="117">
        <v>1100</v>
      </c>
      <c r="I189" s="117">
        <v>495</v>
      </c>
      <c r="J189" s="117"/>
      <c r="K189" s="118">
        <f ca="1">TODAY()-31</f>
        <v>43963</v>
      </c>
      <c r="L189" s="110" t="s">
        <v>5281</v>
      </c>
      <c r="O189" s="102" t="s">
        <v>5296</v>
      </c>
    </row>
    <row r="190" spans="1:15" hidden="1">
      <c r="A190" s="116" t="s">
        <v>1291</v>
      </c>
      <c r="B190" s="116" t="s">
        <v>2355</v>
      </c>
      <c r="C190" s="116" t="s">
        <v>2354</v>
      </c>
      <c r="D190" s="116" t="s">
        <v>2353</v>
      </c>
      <c r="E190" s="116" t="s">
        <v>2307</v>
      </c>
      <c r="F190" s="116" t="s">
        <v>5460</v>
      </c>
      <c r="G190" s="116" t="s">
        <v>2352</v>
      </c>
      <c r="H190" s="117"/>
      <c r="I190" s="117"/>
      <c r="J190" s="117"/>
      <c r="K190" s="118"/>
      <c r="L190" s="110" t="s">
        <v>5281</v>
      </c>
    </row>
    <row r="191" spans="1:15" hidden="1">
      <c r="A191" s="116" t="s">
        <v>688</v>
      </c>
      <c r="B191" s="116" t="s">
        <v>268</v>
      </c>
      <c r="C191" s="116" t="s">
        <v>2487</v>
      </c>
      <c r="D191" s="116" t="s">
        <v>2486</v>
      </c>
      <c r="E191" s="116" t="s">
        <v>2477</v>
      </c>
      <c r="F191" s="116" t="s">
        <v>5461</v>
      </c>
      <c r="G191" s="116" t="s">
        <v>2485</v>
      </c>
      <c r="H191" s="117"/>
      <c r="I191" s="117"/>
      <c r="J191" s="117"/>
      <c r="K191" s="118"/>
      <c r="L191" s="110" t="s">
        <v>5281</v>
      </c>
    </row>
    <row r="192" spans="1:15" hidden="1">
      <c r="A192" s="116" t="s">
        <v>829</v>
      </c>
      <c r="B192" s="116" t="s">
        <v>2022</v>
      </c>
      <c r="C192" s="116" t="s">
        <v>2021</v>
      </c>
      <c r="D192" s="116" t="s">
        <v>2020</v>
      </c>
      <c r="E192" s="116" t="s">
        <v>1954</v>
      </c>
      <c r="F192" s="116" t="s">
        <v>5462</v>
      </c>
      <c r="G192" s="116" t="s">
        <v>2019</v>
      </c>
      <c r="H192" s="117"/>
      <c r="I192" s="117"/>
      <c r="J192" s="117"/>
      <c r="K192" s="118"/>
      <c r="L192" s="110" t="s">
        <v>5281</v>
      </c>
    </row>
    <row r="193" spans="1:15" hidden="1">
      <c r="A193" s="116" t="s">
        <v>1076</v>
      </c>
      <c r="B193" s="116" t="s">
        <v>2759</v>
      </c>
      <c r="C193" s="116" t="s">
        <v>2758</v>
      </c>
      <c r="D193" s="116" t="s">
        <v>2757</v>
      </c>
      <c r="E193" s="116" t="s">
        <v>2557</v>
      </c>
      <c r="F193" s="116" t="s">
        <v>4571</v>
      </c>
      <c r="G193" s="116"/>
      <c r="H193" s="117"/>
      <c r="I193" s="117"/>
      <c r="J193" s="117"/>
      <c r="K193" s="118"/>
      <c r="L193" s="110" t="s">
        <v>5281</v>
      </c>
    </row>
    <row r="194" spans="1:15" hidden="1">
      <c r="A194" s="116" t="s">
        <v>2029</v>
      </c>
      <c r="B194" s="116" t="s">
        <v>927</v>
      </c>
      <c r="C194" s="116" t="s">
        <v>2028</v>
      </c>
      <c r="D194" s="116" t="s">
        <v>2027</v>
      </c>
      <c r="E194" s="116" t="s">
        <v>1954</v>
      </c>
      <c r="F194" s="116" t="s">
        <v>5463</v>
      </c>
      <c r="G194" s="116" t="s">
        <v>2026</v>
      </c>
      <c r="H194" s="117"/>
      <c r="I194" s="117"/>
      <c r="J194" s="117"/>
      <c r="K194" s="118"/>
      <c r="L194" s="110" t="s">
        <v>5281</v>
      </c>
    </row>
    <row r="195" spans="1:15">
      <c r="A195" s="116" t="s">
        <v>3435</v>
      </c>
      <c r="B195" s="116" t="s">
        <v>1164</v>
      </c>
      <c r="C195" s="116" t="s">
        <v>3434</v>
      </c>
      <c r="D195" s="116" t="s">
        <v>2562</v>
      </c>
      <c r="E195" s="116" t="s">
        <v>2557</v>
      </c>
      <c r="F195" s="116" t="s">
        <v>4515</v>
      </c>
      <c r="G195" s="116" t="s">
        <v>3433</v>
      </c>
      <c r="H195" s="117"/>
      <c r="I195" s="117"/>
      <c r="J195" s="117">
        <v>795</v>
      </c>
      <c r="K195" s="118"/>
      <c r="L195" s="110" t="s">
        <v>5281</v>
      </c>
      <c r="O195" s="102" t="s">
        <v>5305</v>
      </c>
    </row>
    <row r="196" spans="1:15" hidden="1">
      <c r="A196" s="116" t="s">
        <v>239</v>
      </c>
      <c r="B196" s="116" t="s">
        <v>383</v>
      </c>
      <c r="C196" s="116" t="s">
        <v>382</v>
      </c>
      <c r="D196" s="116" t="s">
        <v>381</v>
      </c>
      <c r="E196" s="116" t="s">
        <v>250</v>
      </c>
      <c r="F196" s="116" t="s">
        <v>5464</v>
      </c>
      <c r="G196" s="116" t="s">
        <v>380</v>
      </c>
      <c r="H196" s="117"/>
      <c r="I196" s="117"/>
      <c r="J196" s="117"/>
      <c r="K196" s="118"/>
      <c r="L196" s="110" t="s">
        <v>5281</v>
      </c>
    </row>
    <row r="197" spans="1:15" hidden="1">
      <c r="A197" s="116" t="s">
        <v>53</v>
      </c>
      <c r="B197" s="116" t="s">
        <v>1331</v>
      </c>
      <c r="C197" s="116" t="s">
        <v>1330</v>
      </c>
      <c r="D197" s="116" t="s">
        <v>1329</v>
      </c>
      <c r="E197" s="116" t="s">
        <v>1230</v>
      </c>
      <c r="F197" s="116" t="s">
        <v>5465</v>
      </c>
      <c r="G197" s="116" t="s">
        <v>1328</v>
      </c>
      <c r="H197" s="117"/>
      <c r="I197" s="117"/>
      <c r="J197" s="117"/>
      <c r="K197" s="118"/>
      <c r="L197" s="110" t="s">
        <v>5281</v>
      </c>
    </row>
    <row r="198" spans="1:15" hidden="1">
      <c r="A198" s="116" t="s">
        <v>3480</v>
      </c>
      <c r="B198" s="116" t="s">
        <v>553</v>
      </c>
      <c r="C198" s="116" t="s">
        <v>3479</v>
      </c>
      <c r="D198" s="116" t="s">
        <v>3478</v>
      </c>
      <c r="E198" s="116" t="s">
        <v>3477</v>
      </c>
      <c r="F198" s="116" t="s">
        <v>5466</v>
      </c>
      <c r="G198" s="116" t="s">
        <v>3476</v>
      </c>
      <c r="H198" s="117"/>
      <c r="I198" s="117"/>
      <c r="J198" s="117"/>
      <c r="K198" s="118"/>
      <c r="L198" s="110" t="s">
        <v>5281</v>
      </c>
    </row>
    <row r="199" spans="1:15" hidden="1">
      <c r="A199" s="116" t="s">
        <v>48</v>
      </c>
      <c r="B199" s="116" t="s">
        <v>651</v>
      </c>
      <c r="C199" s="116" t="s">
        <v>2647</v>
      </c>
      <c r="D199" s="116" t="s">
        <v>2646</v>
      </c>
      <c r="E199" s="116" t="s">
        <v>2557</v>
      </c>
      <c r="F199" s="116" t="s">
        <v>4736</v>
      </c>
      <c r="G199" s="116" t="s">
        <v>2645</v>
      </c>
      <c r="H199" s="117"/>
      <c r="I199" s="117"/>
      <c r="J199" s="117"/>
      <c r="K199" s="118"/>
      <c r="L199" s="110" t="s">
        <v>5281</v>
      </c>
    </row>
    <row r="200" spans="1:15" hidden="1">
      <c r="A200" s="116" t="s">
        <v>216</v>
      </c>
      <c r="B200" s="116" t="s">
        <v>215</v>
      </c>
      <c r="C200" s="116" t="s">
        <v>214</v>
      </c>
      <c r="D200" s="116" t="s">
        <v>113</v>
      </c>
      <c r="E200" s="116" t="s">
        <v>90</v>
      </c>
      <c r="F200" s="116" t="s">
        <v>5467</v>
      </c>
      <c r="G200" s="116" t="s">
        <v>213</v>
      </c>
      <c r="H200" s="117"/>
      <c r="I200" s="117"/>
      <c r="J200" s="117"/>
      <c r="K200" s="118"/>
      <c r="L200" s="110" t="s">
        <v>5281</v>
      </c>
    </row>
    <row r="201" spans="1:15">
      <c r="A201" s="116" t="s">
        <v>243</v>
      </c>
      <c r="B201" s="116" t="s">
        <v>242</v>
      </c>
      <c r="C201" s="116" t="s">
        <v>241</v>
      </c>
      <c r="D201" s="116" t="s">
        <v>240</v>
      </c>
      <c r="E201" s="116" t="s">
        <v>90</v>
      </c>
      <c r="F201" s="116" t="s">
        <v>5468</v>
      </c>
      <c r="G201" s="116"/>
      <c r="H201" s="117">
        <v>1100</v>
      </c>
      <c r="I201" s="117"/>
      <c r="J201" s="117"/>
      <c r="K201" s="118">
        <f ca="1">TODAY()-2</f>
        <v>43992</v>
      </c>
      <c r="L201" s="110" t="s">
        <v>5281</v>
      </c>
      <c r="O201" s="102" t="s">
        <v>5296</v>
      </c>
    </row>
    <row r="202" spans="1:15" hidden="1">
      <c r="A202" s="116" t="s">
        <v>147</v>
      </c>
      <c r="B202" s="116" t="s">
        <v>146</v>
      </c>
      <c r="C202" s="116" t="s">
        <v>145</v>
      </c>
      <c r="D202" s="116" t="s">
        <v>104</v>
      </c>
      <c r="E202" s="116" t="s">
        <v>90</v>
      </c>
      <c r="F202" s="116" t="s">
        <v>5326</v>
      </c>
      <c r="G202" s="116"/>
      <c r="H202" s="117"/>
      <c r="I202" s="117"/>
      <c r="J202" s="117"/>
      <c r="K202" s="118"/>
      <c r="L202" s="110" t="s">
        <v>5281</v>
      </c>
    </row>
    <row r="203" spans="1:15" hidden="1">
      <c r="A203" s="116" t="s">
        <v>160</v>
      </c>
      <c r="B203" s="116" t="s">
        <v>4313</v>
      </c>
      <c r="C203" s="116" t="s">
        <v>4312</v>
      </c>
      <c r="D203" s="116" t="s">
        <v>4311</v>
      </c>
      <c r="E203" s="116" t="s">
        <v>4156</v>
      </c>
      <c r="F203" s="116" t="s">
        <v>5469</v>
      </c>
      <c r="G203" s="116" t="s">
        <v>4310</v>
      </c>
      <c r="H203" s="117"/>
      <c r="I203" s="117"/>
      <c r="J203" s="117"/>
      <c r="K203" s="118"/>
      <c r="L203" s="110" t="s">
        <v>5281</v>
      </c>
    </row>
    <row r="204" spans="1:15" hidden="1">
      <c r="A204" s="116" t="s">
        <v>3495</v>
      </c>
      <c r="B204" s="116" t="s">
        <v>1654</v>
      </c>
      <c r="C204" s="116" t="s">
        <v>3494</v>
      </c>
      <c r="D204" s="116" t="s">
        <v>3493</v>
      </c>
      <c r="E204" s="116" t="s">
        <v>3477</v>
      </c>
      <c r="F204" s="116" t="s">
        <v>5470</v>
      </c>
      <c r="G204" s="116" t="s">
        <v>3492</v>
      </c>
      <c r="H204" s="117"/>
      <c r="I204" s="117"/>
      <c r="J204" s="117"/>
      <c r="K204" s="118"/>
      <c r="L204" s="110" t="s">
        <v>5281</v>
      </c>
    </row>
    <row r="205" spans="1:15" hidden="1">
      <c r="A205" s="116" t="s">
        <v>107</v>
      </c>
      <c r="B205" s="116" t="s">
        <v>1799</v>
      </c>
      <c r="C205" s="116" t="s">
        <v>1798</v>
      </c>
      <c r="D205" s="116" t="s">
        <v>1797</v>
      </c>
      <c r="E205" s="116" t="s">
        <v>1759</v>
      </c>
      <c r="F205" s="116" t="s">
        <v>5471</v>
      </c>
      <c r="G205" s="116" t="s">
        <v>1796</v>
      </c>
      <c r="H205" s="117"/>
      <c r="I205" s="117"/>
      <c r="J205" s="117"/>
      <c r="K205" s="118"/>
      <c r="L205" s="110" t="s">
        <v>5281</v>
      </c>
    </row>
    <row r="206" spans="1:15">
      <c r="A206" s="116" t="s">
        <v>3409</v>
      </c>
      <c r="B206" s="116" t="s">
        <v>1667</v>
      </c>
      <c r="C206" s="116" t="s">
        <v>3408</v>
      </c>
      <c r="D206" s="116" t="s">
        <v>2586</v>
      </c>
      <c r="E206" s="116" t="s">
        <v>2557</v>
      </c>
      <c r="F206" s="116" t="s">
        <v>5472</v>
      </c>
      <c r="G206" s="116" t="s">
        <v>3407</v>
      </c>
      <c r="H206" s="117">
        <v>1100</v>
      </c>
      <c r="I206" s="117">
        <v>495</v>
      </c>
      <c r="J206" s="117"/>
      <c r="K206" s="118">
        <f ca="1">TODAY()-31</f>
        <v>43963</v>
      </c>
      <c r="L206" s="110" t="s">
        <v>5281</v>
      </c>
      <c r="O206" s="102" t="s">
        <v>5296</v>
      </c>
    </row>
    <row r="207" spans="1:15" hidden="1">
      <c r="A207" s="116" t="s">
        <v>858</v>
      </c>
      <c r="B207" s="116" t="s">
        <v>154</v>
      </c>
      <c r="C207" s="116" t="s">
        <v>2014</v>
      </c>
      <c r="D207" s="116" t="s">
        <v>1978</v>
      </c>
      <c r="E207" s="116" t="s">
        <v>1954</v>
      </c>
      <c r="F207" s="116" t="s">
        <v>5473</v>
      </c>
      <c r="G207" s="116" t="s">
        <v>2013</v>
      </c>
      <c r="H207" s="117"/>
      <c r="I207" s="117"/>
      <c r="J207" s="117"/>
      <c r="K207" s="118"/>
      <c r="L207" s="110" t="s">
        <v>5281</v>
      </c>
    </row>
    <row r="208" spans="1:15">
      <c r="A208" s="116" t="s">
        <v>642</v>
      </c>
      <c r="B208" s="116" t="s">
        <v>190</v>
      </c>
      <c r="C208" s="116" t="s">
        <v>2416</v>
      </c>
      <c r="D208" s="116" t="s">
        <v>2415</v>
      </c>
      <c r="E208" s="116" t="s">
        <v>2307</v>
      </c>
      <c r="F208" s="116" t="s">
        <v>5474</v>
      </c>
      <c r="G208" s="116" t="s">
        <v>2414</v>
      </c>
      <c r="H208" s="117">
        <v>50</v>
      </c>
      <c r="I208" s="117"/>
      <c r="J208" s="117"/>
      <c r="K208" s="118"/>
      <c r="L208" s="110" t="s">
        <v>5281</v>
      </c>
      <c r="O208" s="102" t="s">
        <v>5296</v>
      </c>
    </row>
    <row r="209" spans="1:15">
      <c r="A209" s="116" t="s">
        <v>116</v>
      </c>
      <c r="B209" s="116" t="s">
        <v>2701</v>
      </c>
      <c r="C209" s="116" t="s">
        <v>2700</v>
      </c>
      <c r="D209" s="116" t="s">
        <v>2605</v>
      </c>
      <c r="E209" s="116" t="s">
        <v>2557</v>
      </c>
      <c r="F209" s="116" t="s">
        <v>4884</v>
      </c>
      <c r="G209" s="116" t="s">
        <v>2699</v>
      </c>
      <c r="H209" s="117">
        <v>50</v>
      </c>
      <c r="I209" s="117"/>
      <c r="J209" s="117"/>
      <c r="K209" s="118"/>
      <c r="L209" s="110" t="s">
        <v>5281</v>
      </c>
      <c r="O209" s="102" t="s">
        <v>5296</v>
      </c>
    </row>
    <row r="210" spans="1:15" hidden="1">
      <c r="A210" s="116" t="s">
        <v>2091</v>
      </c>
      <c r="B210" s="116" t="s">
        <v>963</v>
      </c>
      <c r="C210" s="116" t="s">
        <v>3163</v>
      </c>
      <c r="D210" s="116" t="s">
        <v>2777</v>
      </c>
      <c r="E210" s="116" t="s">
        <v>2557</v>
      </c>
      <c r="F210" s="116" t="s">
        <v>4774</v>
      </c>
      <c r="G210" s="116" t="s">
        <v>3162</v>
      </c>
      <c r="H210" s="117"/>
      <c r="I210" s="117"/>
      <c r="J210" s="117"/>
      <c r="K210" s="118"/>
      <c r="L210" s="110" t="s">
        <v>5281</v>
      </c>
    </row>
    <row r="211" spans="1:15">
      <c r="A211" s="116" t="s">
        <v>1952</v>
      </c>
      <c r="B211" s="116" t="s">
        <v>154</v>
      </c>
      <c r="C211" s="116" t="s">
        <v>1951</v>
      </c>
      <c r="D211" s="116" t="s">
        <v>1950</v>
      </c>
      <c r="E211" s="116" t="s">
        <v>1759</v>
      </c>
      <c r="F211" s="116" t="s">
        <v>5475</v>
      </c>
      <c r="G211" s="116" t="s">
        <v>1949</v>
      </c>
      <c r="H211" s="117">
        <v>1100</v>
      </c>
      <c r="I211" s="117">
        <v>495</v>
      </c>
      <c r="J211" s="117"/>
      <c r="K211" s="118">
        <f ca="1">TODAY()-28</f>
        <v>43966</v>
      </c>
      <c r="L211" s="109" t="s">
        <v>5289</v>
      </c>
      <c r="O211" s="102" t="s">
        <v>5296</v>
      </c>
    </row>
    <row r="212" spans="1:15" hidden="1">
      <c r="A212" s="116" t="s">
        <v>2786</v>
      </c>
      <c r="B212" s="116" t="s">
        <v>444</v>
      </c>
      <c r="C212" s="116" t="s">
        <v>2785</v>
      </c>
      <c r="D212" s="116" t="s">
        <v>2784</v>
      </c>
      <c r="E212" s="116" t="s">
        <v>2557</v>
      </c>
      <c r="F212" s="116" t="s">
        <v>5476</v>
      </c>
      <c r="G212" s="116" t="s">
        <v>2783</v>
      </c>
      <c r="H212" s="117"/>
      <c r="I212" s="117"/>
      <c r="J212" s="117"/>
      <c r="K212" s="118"/>
      <c r="L212" s="110" t="s">
        <v>5281</v>
      </c>
    </row>
    <row r="213" spans="1:15">
      <c r="A213" s="116" t="s">
        <v>651</v>
      </c>
      <c r="B213" s="116" t="s">
        <v>954</v>
      </c>
      <c r="C213" s="116" t="s">
        <v>953</v>
      </c>
      <c r="D213" s="116" t="s">
        <v>952</v>
      </c>
      <c r="E213" s="116" t="s">
        <v>837</v>
      </c>
      <c r="F213" s="116" t="s">
        <v>5477</v>
      </c>
      <c r="G213" s="116" t="s">
        <v>951</v>
      </c>
      <c r="H213" s="102">
        <v>275</v>
      </c>
      <c r="I213" s="102">
        <v>0</v>
      </c>
      <c r="J213" s="102">
        <v>198</v>
      </c>
      <c r="K213" s="118"/>
      <c r="L213" s="110" t="s">
        <v>5281</v>
      </c>
      <c r="O213" s="102" t="s">
        <v>5296</v>
      </c>
    </row>
    <row r="214" spans="1:15" hidden="1">
      <c r="A214" s="116" t="s">
        <v>1216</v>
      </c>
      <c r="B214" s="116" t="s">
        <v>1830</v>
      </c>
      <c r="C214" s="116" t="s">
        <v>2956</v>
      </c>
      <c r="D214" s="116" t="s">
        <v>2955</v>
      </c>
      <c r="E214" s="116" t="s">
        <v>2557</v>
      </c>
      <c r="F214" s="116" t="s">
        <v>5478</v>
      </c>
      <c r="G214" s="116" t="s">
        <v>2954</v>
      </c>
      <c r="H214" s="117"/>
      <c r="I214" s="117"/>
      <c r="J214" s="117"/>
      <c r="K214" s="118"/>
      <c r="L214" s="110" t="s">
        <v>5281</v>
      </c>
    </row>
    <row r="215" spans="1:15" hidden="1">
      <c r="A215" s="116" t="s">
        <v>323</v>
      </c>
      <c r="B215" s="116" t="s">
        <v>322</v>
      </c>
      <c r="C215" s="116" t="s">
        <v>321</v>
      </c>
      <c r="D215" s="116" t="s">
        <v>320</v>
      </c>
      <c r="E215" s="116" t="s">
        <v>250</v>
      </c>
      <c r="F215" s="116" t="s">
        <v>5479</v>
      </c>
      <c r="G215" s="116" t="s">
        <v>319</v>
      </c>
      <c r="H215" s="117"/>
      <c r="I215" s="117"/>
      <c r="J215" s="117"/>
      <c r="K215" s="118"/>
      <c r="L215" s="110" t="s">
        <v>5281</v>
      </c>
    </row>
    <row r="216" spans="1:15">
      <c r="A216" s="116" t="s">
        <v>863</v>
      </c>
      <c r="B216" s="116" t="s">
        <v>530</v>
      </c>
      <c r="C216" s="116" t="s">
        <v>4434</v>
      </c>
      <c r="D216" s="116" t="s">
        <v>4433</v>
      </c>
      <c r="E216" s="116" t="s">
        <v>4423</v>
      </c>
      <c r="F216" s="116" t="s">
        <v>5480</v>
      </c>
      <c r="G216" s="116" t="s">
        <v>4432</v>
      </c>
      <c r="H216" s="117">
        <v>50</v>
      </c>
      <c r="I216" s="117"/>
      <c r="J216" s="117"/>
      <c r="K216" s="118"/>
      <c r="L216" s="110" t="s">
        <v>5281</v>
      </c>
      <c r="O216" s="102" t="s">
        <v>5296</v>
      </c>
    </row>
    <row r="217" spans="1:15" hidden="1">
      <c r="A217" s="116" t="s">
        <v>318</v>
      </c>
      <c r="B217" s="116" t="s">
        <v>317</v>
      </c>
      <c r="C217" s="116" t="s">
        <v>316</v>
      </c>
      <c r="D217" s="116" t="s">
        <v>276</v>
      </c>
      <c r="E217" s="116" t="s">
        <v>250</v>
      </c>
      <c r="F217" s="116" t="s">
        <v>5324</v>
      </c>
      <c r="G217" s="116" t="s">
        <v>315</v>
      </c>
      <c r="H217" s="117"/>
      <c r="I217" s="117"/>
      <c r="J217" s="117"/>
      <c r="K217" s="118"/>
      <c r="L217" s="110" t="s">
        <v>5281</v>
      </c>
    </row>
    <row r="218" spans="1:15" hidden="1">
      <c r="A218" s="116" t="s">
        <v>2874</v>
      </c>
      <c r="B218" s="116" t="s">
        <v>923</v>
      </c>
      <c r="C218" s="116" t="s">
        <v>3964</v>
      </c>
      <c r="D218" s="116" t="s">
        <v>3863</v>
      </c>
      <c r="E218" s="116" t="s">
        <v>3839</v>
      </c>
      <c r="F218" s="116" t="s">
        <v>5481</v>
      </c>
      <c r="G218" s="116" t="s">
        <v>3963</v>
      </c>
      <c r="H218" s="117"/>
      <c r="I218" s="117"/>
      <c r="J218" s="117"/>
      <c r="K218" s="118"/>
      <c r="L218" s="110" t="s">
        <v>5281</v>
      </c>
    </row>
    <row r="219" spans="1:15" hidden="1">
      <c r="A219" s="116" t="s">
        <v>2541</v>
      </c>
      <c r="B219" s="116" t="s">
        <v>3152</v>
      </c>
      <c r="C219" s="116" t="s">
        <v>3151</v>
      </c>
      <c r="D219" s="116" t="s">
        <v>2995</v>
      </c>
      <c r="E219" s="116" t="s">
        <v>2557</v>
      </c>
      <c r="F219" s="116" t="s">
        <v>5482</v>
      </c>
      <c r="G219" s="116" t="s">
        <v>3150</v>
      </c>
      <c r="H219" s="117"/>
      <c r="I219" s="117"/>
      <c r="J219" s="117"/>
      <c r="K219" s="118"/>
      <c r="L219" s="110" t="s">
        <v>5281</v>
      </c>
    </row>
    <row r="220" spans="1:15" hidden="1">
      <c r="A220" s="116" t="s">
        <v>705</v>
      </c>
      <c r="B220" s="116" t="s">
        <v>1762</v>
      </c>
      <c r="C220" s="116" t="s">
        <v>1761</v>
      </c>
      <c r="D220" s="116" t="s">
        <v>1760</v>
      </c>
      <c r="E220" s="116" t="s">
        <v>1759</v>
      </c>
      <c r="F220" s="116" t="s">
        <v>5483</v>
      </c>
      <c r="G220" s="116" t="s">
        <v>1758</v>
      </c>
      <c r="H220" s="117"/>
      <c r="I220" s="117"/>
      <c r="J220" s="117"/>
      <c r="K220" s="118"/>
      <c r="L220" s="110" t="s">
        <v>5281</v>
      </c>
    </row>
    <row r="221" spans="1:15" hidden="1">
      <c r="A221" s="116" t="s">
        <v>2484</v>
      </c>
      <c r="B221" s="116" t="s">
        <v>263</v>
      </c>
      <c r="C221" s="116" t="s">
        <v>2483</v>
      </c>
      <c r="D221" s="116" t="s">
        <v>2482</v>
      </c>
      <c r="E221" s="116" t="s">
        <v>2477</v>
      </c>
      <c r="F221" s="116" t="s">
        <v>5484</v>
      </c>
      <c r="G221" s="116" t="s">
        <v>2481</v>
      </c>
      <c r="H221" s="117"/>
      <c r="I221" s="117"/>
      <c r="J221" s="117"/>
      <c r="K221" s="118"/>
      <c r="L221" s="110" t="s">
        <v>5281</v>
      </c>
    </row>
    <row r="222" spans="1:15">
      <c r="A222" s="116" t="s">
        <v>2535</v>
      </c>
      <c r="B222" s="116" t="s">
        <v>362</v>
      </c>
      <c r="C222" s="116" t="s">
        <v>4410</v>
      </c>
      <c r="D222" s="116" t="s">
        <v>4409</v>
      </c>
      <c r="E222" s="116" t="s">
        <v>4156</v>
      </c>
      <c r="F222" s="116" t="s">
        <v>5485</v>
      </c>
      <c r="G222" s="116" t="s">
        <v>4408</v>
      </c>
      <c r="H222" s="102">
        <v>1100</v>
      </c>
      <c r="I222" s="102">
        <v>495</v>
      </c>
      <c r="J222" s="102">
        <v>0</v>
      </c>
      <c r="K222" s="118">
        <f ca="1">TODAY()-55</f>
        <v>43939</v>
      </c>
      <c r="L222" s="110" t="s">
        <v>5281</v>
      </c>
      <c r="O222" s="107" t="s">
        <v>5305</v>
      </c>
    </row>
    <row r="223" spans="1:15" hidden="1">
      <c r="A223" s="116" t="s">
        <v>1071</v>
      </c>
      <c r="B223" s="116" t="s">
        <v>1906</v>
      </c>
      <c r="C223" s="116" t="s">
        <v>4033</v>
      </c>
      <c r="D223" s="116" t="s">
        <v>3983</v>
      </c>
      <c r="E223" s="116" t="s">
        <v>3839</v>
      </c>
      <c r="F223" s="116" t="s">
        <v>5486</v>
      </c>
      <c r="G223" s="116" t="s">
        <v>4032</v>
      </c>
      <c r="H223" s="117"/>
      <c r="I223" s="117"/>
      <c r="J223" s="117"/>
      <c r="K223" s="118"/>
      <c r="L223" s="110" t="s">
        <v>5281</v>
      </c>
    </row>
    <row r="224" spans="1:15" hidden="1">
      <c r="A224" s="116" t="s">
        <v>1118</v>
      </c>
      <c r="B224" s="116" t="s">
        <v>3954</v>
      </c>
      <c r="C224" s="116" t="s">
        <v>3953</v>
      </c>
      <c r="D224" s="116" t="s">
        <v>3952</v>
      </c>
      <c r="E224" s="116" t="s">
        <v>3839</v>
      </c>
      <c r="F224" s="116" t="s">
        <v>5487</v>
      </c>
      <c r="G224" s="116" t="s">
        <v>3951</v>
      </c>
      <c r="H224" s="117"/>
      <c r="I224" s="117"/>
      <c r="J224" s="117"/>
      <c r="K224" s="118"/>
      <c r="L224" s="110" t="s">
        <v>5281</v>
      </c>
    </row>
    <row r="225" spans="1:15">
      <c r="A225" s="116" t="s">
        <v>503</v>
      </c>
      <c r="B225" s="116" t="s">
        <v>1098</v>
      </c>
      <c r="C225" s="116" t="s">
        <v>1097</v>
      </c>
      <c r="D225" s="116" t="s">
        <v>1096</v>
      </c>
      <c r="E225" s="116" t="s">
        <v>1054</v>
      </c>
      <c r="F225" s="116" t="s">
        <v>5488</v>
      </c>
      <c r="G225" s="116" t="s">
        <v>1095</v>
      </c>
      <c r="H225" s="102">
        <v>275</v>
      </c>
      <c r="I225" s="102">
        <v>0</v>
      </c>
      <c r="J225" s="102">
        <v>198</v>
      </c>
      <c r="K225" s="118"/>
      <c r="L225" s="110" t="s">
        <v>5281</v>
      </c>
      <c r="O225" s="107" t="s">
        <v>5312</v>
      </c>
    </row>
    <row r="226" spans="1:15">
      <c r="A226" s="116" t="s">
        <v>48</v>
      </c>
      <c r="B226" s="116" t="s">
        <v>2564</v>
      </c>
      <c r="C226" s="116" t="s">
        <v>2563</v>
      </c>
      <c r="D226" s="116" t="s">
        <v>2562</v>
      </c>
      <c r="E226" s="116" t="s">
        <v>2557</v>
      </c>
      <c r="F226" s="116" t="s">
        <v>4515</v>
      </c>
      <c r="G226" s="116" t="s">
        <v>2561</v>
      </c>
      <c r="H226" s="117">
        <v>50</v>
      </c>
      <c r="I226" s="117"/>
      <c r="J226" s="117"/>
      <c r="K226" s="118"/>
      <c r="L226" s="110" t="s">
        <v>5281</v>
      </c>
      <c r="O226" s="102" t="s">
        <v>5296</v>
      </c>
    </row>
    <row r="227" spans="1:15" hidden="1">
      <c r="A227" s="116" t="s">
        <v>2828</v>
      </c>
      <c r="B227" s="116" t="s">
        <v>1125</v>
      </c>
      <c r="C227" s="116" t="s">
        <v>3878</v>
      </c>
      <c r="D227" s="116" t="s">
        <v>3877</v>
      </c>
      <c r="E227" s="116" t="s">
        <v>3839</v>
      </c>
      <c r="F227" s="116" t="s">
        <v>5489</v>
      </c>
      <c r="G227" s="116" t="s">
        <v>3876</v>
      </c>
      <c r="H227" s="117"/>
      <c r="I227" s="117"/>
      <c r="J227" s="117"/>
      <c r="K227" s="118"/>
      <c r="L227" s="110" t="s">
        <v>5281</v>
      </c>
    </row>
    <row r="228" spans="1:15" hidden="1">
      <c r="A228" s="116" t="s">
        <v>1831</v>
      </c>
      <c r="B228" s="116" t="s">
        <v>1830</v>
      </c>
      <c r="C228" s="116" t="s">
        <v>1829</v>
      </c>
      <c r="D228" s="116" t="s">
        <v>1779</v>
      </c>
      <c r="E228" s="116" t="s">
        <v>1759</v>
      </c>
      <c r="F228" s="116" t="s">
        <v>5420</v>
      </c>
      <c r="G228" s="116" t="s">
        <v>1828</v>
      </c>
      <c r="H228" s="117"/>
      <c r="I228" s="117"/>
      <c r="J228" s="117"/>
      <c r="K228" s="118"/>
      <c r="L228" s="110" t="s">
        <v>5281</v>
      </c>
    </row>
    <row r="229" spans="1:15" hidden="1">
      <c r="A229" s="116" t="s">
        <v>669</v>
      </c>
      <c r="B229" s="116" t="s">
        <v>651</v>
      </c>
      <c r="C229" s="116" t="s">
        <v>2648</v>
      </c>
      <c r="D229" s="116" t="s">
        <v>2595</v>
      </c>
      <c r="E229" s="116" t="s">
        <v>2557</v>
      </c>
      <c r="F229" s="116" t="s">
        <v>4571</v>
      </c>
      <c r="G229" s="116"/>
      <c r="H229" s="117"/>
      <c r="I229" s="117"/>
      <c r="J229" s="117"/>
      <c r="K229" s="118"/>
      <c r="L229" s="110" t="s">
        <v>5281</v>
      </c>
    </row>
    <row r="230" spans="1:15">
      <c r="A230" s="116" t="s">
        <v>107</v>
      </c>
      <c r="B230" s="116" t="s">
        <v>4084</v>
      </c>
      <c r="C230" s="116" t="s">
        <v>4083</v>
      </c>
      <c r="D230" s="116" t="s">
        <v>3863</v>
      </c>
      <c r="E230" s="116" t="s">
        <v>3839</v>
      </c>
      <c r="F230" s="116" t="s">
        <v>5490</v>
      </c>
      <c r="G230" s="116" t="s">
        <v>4082</v>
      </c>
      <c r="H230" s="117">
        <v>1100</v>
      </c>
      <c r="I230" s="117">
        <v>123.75</v>
      </c>
      <c r="J230" s="117"/>
      <c r="K230" s="118">
        <f ca="1">TODAY()-7</f>
        <v>43987</v>
      </c>
      <c r="L230" s="110" t="s">
        <v>5281</v>
      </c>
      <c r="O230" s="102" t="s">
        <v>5296</v>
      </c>
    </row>
    <row r="231" spans="1:15" hidden="1">
      <c r="A231" s="116" t="s">
        <v>230</v>
      </c>
      <c r="B231" s="116" t="s">
        <v>229</v>
      </c>
      <c r="C231" s="116" t="s">
        <v>228</v>
      </c>
      <c r="D231" s="116" t="s">
        <v>113</v>
      </c>
      <c r="E231" s="116" t="s">
        <v>90</v>
      </c>
      <c r="F231" s="116" t="s">
        <v>5491</v>
      </c>
      <c r="G231" s="116" t="s">
        <v>227</v>
      </c>
      <c r="H231" s="117"/>
      <c r="I231" s="117"/>
      <c r="J231" s="117"/>
      <c r="K231" s="118"/>
      <c r="L231" s="110" t="s">
        <v>5281</v>
      </c>
    </row>
    <row r="232" spans="1:15">
      <c r="A232" s="116" t="s">
        <v>160</v>
      </c>
      <c r="B232" s="116" t="s">
        <v>1273</v>
      </c>
      <c r="C232" s="116" t="s">
        <v>1272</v>
      </c>
      <c r="D232" s="116" t="s">
        <v>1271</v>
      </c>
      <c r="E232" s="116" t="s">
        <v>1230</v>
      </c>
      <c r="F232" s="116" t="s">
        <v>5492</v>
      </c>
      <c r="G232" s="116" t="s">
        <v>1270</v>
      </c>
      <c r="H232" s="117">
        <v>50</v>
      </c>
      <c r="I232" s="117"/>
      <c r="J232" s="117"/>
      <c r="K232" s="118"/>
      <c r="L232" s="110" t="s">
        <v>5281</v>
      </c>
      <c r="O232" s="102" t="s">
        <v>5296</v>
      </c>
    </row>
    <row r="233" spans="1:15" hidden="1">
      <c r="A233" s="116" t="s">
        <v>1397</v>
      </c>
      <c r="B233" s="116" t="s">
        <v>459</v>
      </c>
      <c r="C233" s="116" t="s">
        <v>1396</v>
      </c>
      <c r="D233" s="116" t="s">
        <v>1395</v>
      </c>
      <c r="E233" s="116" t="s">
        <v>1230</v>
      </c>
      <c r="F233" s="116" t="s">
        <v>5493</v>
      </c>
      <c r="G233" s="116" t="s">
        <v>1394</v>
      </c>
      <c r="H233" s="117"/>
      <c r="I233" s="117"/>
      <c r="J233" s="117"/>
      <c r="K233" s="118"/>
      <c r="L233" s="110" t="s">
        <v>5281</v>
      </c>
    </row>
    <row r="234" spans="1:15" hidden="1">
      <c r="A234" s="116" t="s">
        <v>2058</v>
      </c>
      <c r="B234" s="116" t="s">
        <v>971</v>
      </c>
      <c r="C234" s="116" t="s">
        <v>2057</v>
      </c>
      <c r="D234" s="116" t="s">
        <v>2002</v>
      </c>
      <c r="E234" s="116" t="s">
        <v>1954</v>
      </c>
      <c r="F234" s="116" t="s">
        <v>5494</v>
      </c>
      <c r="G234" s="116" t="s">
        <v>2056</v>
      </c>
      <c r="H234" s="117"/>
      <c r="I234" s="117"/>
      <c r="J234" s="117"/>
      <c r="K234" s="118"/>
      <c r="L234" s="110" t="s">
        <v>5281</v>
      </c>
    </row>
    <row r="235" spans="1:15">
      <c r="A235" s="116" t="s">
        <v>1345</v>
      </c>
      <c r="B235" s="116" t="s">
        <v>1344</v>
      </c>
      <c r="C235" s="116" t="s">
        <v>1343</v>
      </c>
      <c r="D235" s="116" t="s">
        <v>1342</v>
      </c>
      <c r="E235" s="116" t="s">
        <v>1230</v>
      </c>
      <c r="F235" s="116" t="s">
        <v>5495</v>
      </c>
      <c r="G235" s="116" t="s">
        <v>1341</v>
      </c>
      <c r="H235" s="117">
        <v>50</v>
      </c>
      <c r="I235" s="117"/>
      <c r="J235" s="117"/>
      <c r="K235" s="118"/>
      <c r="L235" s="110" t="s">
        <v>5281</v>
      </c>
      <c r="O235" s="102" t="s">
        <v>5296</v>
      </c>
    </row>
    <row r="236" spans="1:15">
      <c r="A236" s="116" t="s">
        <v>3121</v>
      </c>
      <c r="B236" s="116" t="s">
        <v>3120</v>
      </c>
      <c r="C236" s="116" t="s">
        <v>3119</v>
      </c>
      <c r="D236" s="116" t="s">
        <v>2709</v>
      </c>
      <c r="E236" s="116" t="s">
        <v>2557</v>
      </c>
      <c r="F236" s="116" t="s">
        <v>4534</v>
      </c>
      <c r="G236" s="116" t="s">
        <v>3118</v>
      </c>
      <c r="H236" s="102">
        <v>275</v>
      </c>
      <c r="I236" s="102">
        <v>0</v>
      </c>
      <c r="J236" s="102">
        <v>198</v>
      </c>
      <c r="K236" s="118"/>
      <c r="L236" s="110" t="s">
        <v>5281</v>
      </c>
      <c r="O236" s="107" t="s">
        <v>5312</v>
      </c>
    </row>
    <row r="237" spans="1:15">
      <c r="A237" s="116" t="s">
        <v>422</v>
      </c>
      <c r="B237" s="116" t="s">
        <v>2203</v>
      </c>
      <c r="C237" s="116" t="s">
        <v>3497</v>
      </c>
      <c r="D237" s="116" t="s">
        <v>3482</v>
      </c>
      <c r="E237" s="116" t="s">
        <v>3477</v>
      </c>
      <c r="F237" s="116" t="s">
        <v>5496</v>
      </c>
      <c r="G237" s="116" t="s">
        <v>3496</v>
      </c>
      <c r="H237" s="117">
        <v>1100</v>
      </c>
      <c r="I237" s="117">
        <v>495</v>
      </c>
      <c r="J237" s="117"/>
      <c r="K237" s="118">
        <f ca="1">TODAY()-27</f>
        <v>43967</v>
      </c>
      <c r="L237" s="110" t="s">
        <v>5281</v>
      </c>
      <c r="O237" s="102" t="s">
        <v>5296</v>
      </c>
    </row>
    <row r="238" spans="1:15">
      <c r="A238" s="116" t="s">
        <v>235</v>
      </c>
      <c r="B238" s="116" t="s">
        <v>868</v>
      </c>
      <c r="C238" s="116" t="s">
        <v>3418</v>
      </c>
      <c r="D238" s="116" t="s">
        <v>3417</v>
      </c>
      <c r="E238" s="116" t="s">
        <v>2557</v>
      </c>
      <c r="F238" s="116" t="s">
        <v>5497</v>
      </c>
      <c r="G238" s="116" t="s">
        <v>3416</v>
      </c>
      <c r="H238" s="117">
        <v>1100</v>
      </c>
      <c r="I238" s="117">
        <v>495</v>
      </c>
      <c r="J238" s="117"/>
      <c r="K238" s="118">
        <f ca="1">TODAY()-39</f>
        <v>43955</v>
      </c>
      <c r="L238" s="105" t="s">
        <v>2557</v>
      </c>
      <c r="O238" s="102" t="s">
        <v>5296</v>
      </c>
    </row>
    <row r="239" spans="1:15" hidden="1">
      <c r="A239" s="116" t="s">
        <v>59</v>
      </c>
      <c r="B239" s="116" t="s">
        <v>58</v>
      </c>
      <c r="C239" s="116" t="s">
        <v>57</v>
      </c>
      <c r="D239" s="116" t="s">
        <v>56</v>
      </c>
      <c r="E239" s="116" t="s">
        <v>55</v>
      </c>
      <c r="F239" s="116" t="s">
        <v>5498</v>
      </c>
      <c r="G239" s="116" t="s">
        <v>54</v>
      </c>
      <c r="H239" s="117"/>
      <c r="I239" s="117"/>
      <c r="J239" s="117"/>
      <c r="K239" s="118"/>
      <c r="L239" s="110" t="s">
        <v>5281</v>
      </c>
    </row>
    <row r="240" spans="1:15" hidden="1">
      <c r="A240" s="116" t="s">
        <v>3709</v>
      </c>
      <c r="B240" s="116" t="s">
        <v>817</v>
      </c>
      <c r="C240" s="116" t="s">
        <v>3708</v>
      </c>
      <c r="D240" s="116" t="s">
        <v>3707</v>
      </c>
      <c r="E240" s="116" t="s">
        <v>3683</v>
      </c>
      <c r="F240" s="116" t="s">
        <v>5499</v>
      </c>
      <c r="G240" s="116" t="s">
        <v>3706</v>
      </c>
      <c r="H240" s="117"/>
      <c r="I240" s="117"/>
      <c r="J240" s="117"/>
      <c r="K240" s="118"/>
      <c r="L240" s="110" t="s">
        <v>5289</v>
      </c>
    </row>
    <row r="241" spans="1:15" hidden="1">
      <c r="A241" s="116" t="s">
        <v>53</v>
      </c>
      <c r="B241" s="116" t="s">
        <v>2325</v>
      </c>
      <c r="C241" s="116" t="s">
        <v>2324</v>
      </c>
      <c r="D241" s="116" t="s">
        <v>2323</v>
      </c>
      <c r="E241" s="116" t="s">
        <v>2307</v>
      </c>
      <c r="F241" s="116" t="s">
        <v>5500</v>
      </c>
      <c r="G241" s="116" t="s">
        <v>2322</v>
      </c>
      <c r="H241" s="117"/>
      <c r="I241" s="117"/>
      <c r="J241" s="117"/>
      <c r="K241" s="118"/>
      <c r="L241" s="110" t="s">
        <v>5289</v>
      </c>
    </row>
    <row r="242" spans="1:15">
      <c r="A242" s="116" t="s">
        <v>299</v>
      </c>
      <c r="B242" s="116" t="s">
        <v>3618</v>
      </c>
      <c r="C242" s="116" t="s">
        <v>3617</v>
      </c>
      <c r="D242" s="116" t="s">
        <v>1314</v>
      </c>
      <c r="E242" s="116" t="s">
        <v>3611</v>
      </c>
      <c r="F242" s="116" t="s">
        <v>5501</v>
      </c>
      <c r="G242" s="116" t="s">
        <v>3616</v>
      </c>
      <c r="H242" s="117">
        <v>50</v>
      </c>
      <c r="I242" s="117"/>
      <c r="J242" s="117"/>
      <c r="K242" s="118"/>
      <c r="L242" s="110" t="s">
        <v>5289</v>
      </c>
      <c r="O242" s="102" t="s">
        <v>5296</v>
      </c>
    </row>
    <row r="243" spans="1:15" hidden="1">
      <c r="A243" s="116" t="s">
        <v>3338</v>
      </c>
      <c r="B243" s="116" t="s">
        <v>1224</v>
      </c>
      <c r="C243" s="116" t="s">
        <v>3337</v>
      </c>
      <c r="D243" s="116" t="s">
        <v>2608</v>
      </c>
      <c r="E243" s="116" t="s">
        <v>2557</v>
      </c>
      <c r="F243" s="116" t="s">
        <v>4837</v>
      </c>
      <c r="G243" s="116" t="s">
        <v>3336</v>
      </c>
      <c r="H243" s="117"/>
      <c r="I243" s="117"/>
      <c r="J243" s="117"/>
      <c r="K243" s="118"/>
      <c r="L243" s="110" t="s">
        <v>5289</v>
      </c>
    </row>
    <row r="244" spans="1:15" hidden="1">
      <c r="A244" s="116" t="s">
        <v>545</v>
      </c>
      <c r="B244" s="116" t="s">
        <v>544</v>
      </c>
      <c r="C244" s="116" t="s">
        <v>543</v>
      </c>
      <c r="D244" s="116" t="s">
        <v>491</v>
      </c>
      <c r="E244" s="116" t="s">
        <v>409</v>
      </c>
      <c r="F244" s="116" t="s">
        <v>5502</v>
      </c>
      <c r="G244" s="116" t="s">
        <v>542</v>
      </c>
      <c r="H244" s="117"/>
      <c r="I244" s="117"/>
      <c r="J244" s="117"/>
      <c r="K244" s="118"/>
      <c r="L244" s="110" t="s">
        <v>5289</v>
      </c>
    </row>
    <row r="245" spans="1:15" hidden="1">
      <c r="A245" s="116" t="s">
        <v>1740</v>
      </c>
      <c r="B245" s="116" t="s">
        <v>3255</v>
      </c>
      <c r="C245" s="116" t="s">
        <v>3254</v>
      </c>
      <c r="D245" s="116" t="s">
        <v>2583</v>
      </c>
      <c r="E245" s="116" t="s">
        <v>2557</v>
      </c>
      <c r="F245" s="116" t="s">
        <v>5503</v>
      </c>
      <c r="G245" s="116" t="s">
        <v>3253</v>
      </c>
      <c r="H245" s="117"/>
      <c r="I245" s="117"/>
      <c r="J245" s="117"/>
      <c r="K245" s="118"/>
      <c r="L245" s="110" t="s">
        <v>5289</v>
      </c>
    </row>
    <row r="246" spans="1:15">
      <c r="A246" s="116" t="s">
        <v>1726</v>
      </c>
      <c r="B246" s="116" t="s">
        <v>1157</v>
      </c>
      <c r="C246" s="116" t="s">
        <v>1725</v>
      </c>
      <c r="D246" s="116" t="s">
        <v>1293</v>
      </c>
      <c r="E246" s="116" t="s">
        <v>1230</v>
      </c>
      <c r="F246" s="116" t="s">
        <v>5504</v>
      </c>
      <c r="G246" s="116" t="s">
        <v>1724</v>
      </c>
      <c r="H246" s="117">
        <v>1100</v>
      </c>
      <c r="I246" s="117">
        <v>495</v>
      </c>
      <c r="J246" s="117"/>
      <c r="K246" s="118">
        <f ca="1">TODAY()-15</f>
        <v>43979</v>
      </c>
      <c r="L246" s="110" t="s">
        <v>5289</v>
      </c>
      <c r="O246" s="102" t="s">
        <v>5296</v>
      </c>
    </row>
    <row r="247" spans="1:15" hidden="1">
      <c r="A247" s="116" t="s">
        <v>3743</v>
      </c>
      <c r="B247" s="116" t="s">
        <v>795</v>
      </c>
      <c r="C247" s="116" t="s">
        <v>3742</v>
      </c>
      <c r="D247" s="116" t="s">
        <v>3741</v>
      </c>
      <c r="E247" s="116" t="s">
        <v>3730</v>
      </c>
      <c r="F247" s="116" t="s">
        <v>5505</v>
      </c>
      <c r="G247" s="116" t="s">
        <v>3740</v>
      </c>
      <c r="H247" s="117"/>
      <c r="I247" s="117"/>
      <c r="J247" s="117"/>
      <c r="K247" s="118"/>
      <c r="L247" s="110" t="s">
        <v>5289</v>
      </c>
    </row>
    <row r="248" spans="1:15" hidden="1">
      <c r="A248" s="116" t="s">
        <v>1167</v>
      </c>
      <c r="B248" s="116" t="s">
        <v>2658</v>
      </c>
      <c r="C248" s="116" t="s">
        <v>2657</v>
      </c>
      <c r="D248" s="116" t="s">
        <v>333</v>
      </c>
      <c r="E248" s="116" t="s">
        <v>2557</v>
      </c>
      <c r="F248" s="116" t="s">
        <v>5046</v>
      </c>
      <c r="G248" s="116" t="s">
        <v>2656</v>
      </c>
      <c r="H248" s="117"/>
      <c r="I248" s="117"/>
      <c r="J248" s="117"/>
      <c r="K248" s="118"/>
      <c r="L248" s="110" t="s">
        <v>5289</v>
      </c>
    </row>
    <row r="249" spans="1:15" hidden="1">
      <c r="A249" s="116" t="s">
        <v>2008</v>
      </c>
      <c r="B249" s="116" t="s">
        <v>1066</v>
      </c>
      <c r="C249" s="116" t="s">
        <v>3915</v>
      </c>
      <c r="D249" s="116" t="s">
        <v>3914</v>
      </c>
      <c r="E249" s="116" t="s">
        <v>3839</v>
      </c>
      <c r="F249" s="116" t="s">
        <v>5506</v>
      </c>
      <c r="G249" s="116" t="s">
        <v>3913</v>
      </c>
      <c r="H249" s="117"/>
      <c r="I249" s="117"/>
      <c r="J249" s="117"/>
      <c r="K249" s="118"/>
      <c r="L249" s="110" t="s">
        <v>5289</v>
      </c>
    </row>
    <row r="250" spans="1:15" hidden="1">
      <c r="A250" s="116" t="s">
        <v>863</v>
      </c>
      <c r="B250" s="116" t="s">
        <v>862</v>
      </c>
      <c r="C250" s="116" t="s">
        <v>861</v>
      </c>
      <c r="D250" s="116" t="s">
        <v>860</v>
      </c>
      <c r="E250" s="116" t="s">
        <v>837</v>
      </c>
      <c r="F250" s="116" t="s">
        <v>5507</v>
      </c>
      <c r="G250" s="116" t="s">
        <v>859</v>
      </c>
      <c r="H250" s="117"/>
      <c r="I250" s="117"/>
      <c r="J250" s="117"/>
      <c r="K250" s="118"/>
      <c r="L250" s="110" t="s">
        <v>5289</v>
      </c>
    </row>
    <row r="251" spans="1:15" hidden="1">
      <c r="A251" s="116" t="s">
        <v>1199</v>
      </c>
      <c r="B251" s="116" t="s">
        <v>2263</v>
      </c>
      <c r="C251" s="116" t="s">
        <v>2262</v>
      </c>
      <c r="D251" s="116" t="s">
        <v>2261</v>
      </c>
      <c r="E251" s="116" t="s">
        <v>2260</v>
      </c>
      <c r="F251" s="116" t="s">
        <v>5508</v>
      </c>
      <c r="G251" s="116" t="s">
        <v>2259</v>
      </c>
      <c r="H251" s="117"/>
      <c r="I251" s="117"/>
      <c r="J251" s="117"/>
      <c r="K251" s="118"/>
      <c r="L251" s="110" t="s">
        <v>5289</v>
      </c>
    </row>
    <row r="252" spans="1:15" hidden="1">
      <c r="A252" s="116" t="s">
        <v>697</v>
      </c>
      <c r="B252" s="116" t="s">
        <v>3540</v>
      </c>
      <c r="C252" s="116" t="s">
        <v>3539</v>
      </c>
      <c r="D252" s="116" t="s">
        <v>3538</v>
      </c>
      <c r="E252" s="116" t="s">
        <v>3530</v>
      </c>
      <c r="F252" s="116" t="s">
        <v>5509</v>
      </c>
      <c r="G252" s="116" t="s">
        <v>3537</v>
      </c>
      <c r="H252" s="117"/>
      <c r="I252" s="117"/>
      <c r="J252" s="117"/>
      <c r="K252" s="118"/>
      <c r="L252" s="110" t="s">
        <v>5289</v>
      </c>
    </row>
    <row r="253" spans="1:15">
      <c r="A253" s="116" t="s">
        <v>2745</v>
      </c>
      <c r="B253" s="116" t="s">
        <v>605</v>
      </c>
      <c r="C253" s="116" t="s">
        <v>2744</v>
      </c>
      <c r="D253" s="116" t="s">
        <v>2595</v>
      </c>
      <c r="E253" s="116" t="s">
        <v>2557</v>
      </c>
      <c r="F253" s="116" t="s">
        <v>4571</v>
      </c>
      <c r="G253" s="116" t="s">
        <v>2743</v>
      </c>
      <c r="H253" s="117">
        <v>50</v>
      </c>
      <c r="I253" s="117"/>
      <c r="J253" s="117"/>
      <c r="K253" s="118"/>
      <c r="L253" s="110" t="s">
        <v>5289</v>
      </c>
      <c r="O253" s="102" t="s">
        <v>5296</v>
      </c>
    </row>
    <row r="254" spans="1:15" hidden="1">
      <c r="A254" s="116" t="s">
        <v>688</v>
      </c>
      <c r="B254" s="116" t="s">
        <v>687</v>
      </c>
      <c r="C254" s="116" t="s">
        <v>686</v>
      </c>
      <c r="D254" s="116" t="s">
        <v>619</v>
      </c>
      <c r="E254" s="116" t="s">
        <v>574</v>
      </c>
      <c r="F254" s="116" t="s">
        <v>5510</v>
      </c>
      <c r="G254" s="116" t="s">
        <v>685</v>
      </c>
      <c r="H254" s="117"/>
      <c r="I254" s="117"/>
      <c r="J254" s="117"/>
      <c r="K254" s="118"/>
      <c r="L254" s="110" t="s">
        <v>2557</v>
      </c>
    </row>
    <row r="255" spans="1:15" hidden="1">
      <c r="A255" s="116" t="s">
        <v>2365</v>
      </c>
      <c r="B255" s="116" t="s">
        <v>1399</v>
      </c>
      <c r="C255" s="116" t="s">
        <v>2364</v>
      </c>
      <c r="D255" s="116" t="s">
        <v>2363</v>
      </c>
      <c r="E255" s="116" t="s">
        <v>2307</v>
      </c>
      <c r="F255" s="116" t="s">
        <v>5511</v>
      </c>
      <c r="G255" s="116" t="s">
        <v>2362</v>
      </c>
      <c r="H255" s="117"/>
      <c r="I255" s="117"/>
      <c r="J255" s="117"/>
      <c r="K255" s="118"/>
      <c r="L255" s="110" t="s">
        <v>2557</v>
      </c>
    </row>
    <row r="256" spans="1:15" hidden="1">
      <c r="A256" s="116" t="s">
        <v>791</v>
      </c>
      <c r="B256" s="116" t="s">
        <v>247</v>
      </c>
      <c r="C256" s="116" t="s">
        <v>1505</v>
      </c>
      <c r="D256" s="116" t="s">
        <v>1231</v>
      </c>
      <c r="E256" s="116" t="s">
        <v>1230</v>
      </c>
      <c r="F256" s="116" t="s">
        <v>5363</v>
      </c>
      <c r="G256" s="116" t="s">
        <v>1504</v>
      </c>
      <c r="H256" s="117"/>
      <c r="I256" s="117"/>
      <c r="J256" s="117"/>
      <c r="K256" s="118"/>
      <c r="L256" s="110" t="s">
        <v>2557</v>
      </c>
    </row>
    <row r="257" spans="1:15" hidden="1">
      <c r="A257" s="116" t="s">
        <v>877</v>
      </c>
      <c r="B257" s="116" t="s">
        <v>876</v>
      </c>
      <c r="C257" s="116" t="s">
        <v>875</v>
      </c>
      <c r="D257" s="116" t="s">
        <v>865</v>
      </c>
      <c r="E257" s="116" t="s">
        <v>837</v>
      </c>
      <c r="F257" s="116" t="s">
        <v>5512</v>
      </c>
      <c r="G257" s="116" t="s">
        <v>874</v>
      </c>
      <c r="H257" s="117"/>
      <c r="I257" s="117"/>
      <c r="J257" s="117"/>
      <c r="K257" s="118"/>
      <c r="L257" s="110" t="s">
        <v>2557</v>
      </c>
    </row>
    <row r="258" spans="1:15">
      <c r="A258" s="116" t="s">
        <v>1160</v>
      </c>
      <c r="B258" s="116" t="s">
        <v>790</v>
      </c>
      <c r="C258" s="116" t="s">
        <v>1805</v>
      </c>
      <c r="D258" s="116" t="s">
        <v>1804</v>
      </c>
      <c r="E258" s="116" t="s">
        <v>1759</v>
      </c>
      <c r="F258" s="116" t="s">
        <v>5513</v>
      </c>
      <c r="G258" s="116"/>
      <c r="H258" s="117">
        <v>50</v>
      </c>
      <c r="I258" s="117"/>
      <c r="J258" s="117"/>
      <c r="K258" s="118"/>
      <c r="L258" s="110" t="s">
        <v>2557</v>
      </c>
      <c r="O258" s="102" t="s">
        <v>5296</v>
      </c>
    </row>
    <row r="259" spans="1:15">
      <c r="A259" s="116" t="s">
        <v>53</v>
      </c>
      <c r="B259" s="116" t="s">
        <v>39</v>
      </c>
      <c r="C259" s="116" t="s">
        <v>1034</v>
      </c>
      <c r="D259" s="116" t="s">
        <v>1033</v>
      </c>
      <c r="E259" s="116" t="s">
        <v>837</v>
      </c>
      <c r="F259" s="116" t="s">
        <v>5514</v>
      </c>
      <c r="G259" s="116" t="s">
        <v>1032</v>
      </c>
      <c r="H259" s="117">
        <v>1100</v>
      </c>
      <c r="I259" s="117">
        <v>495</v>
      </c>
      <c r="J259" s="117"/>
      <c r="K259" s="118">
        <f ca="1">TODAY()-2</f>
        <v>43992</v>
      </c>
      <c r="L259" s="110" t="s">
        <v>2557</v>
      </c>
      <c r="O259" s="102" t="s">
        <v>5296</v>
      </c>
    </row>
    <row r="260" spans="1:15">
      <c r="A260" s="116" t="s">
        <v>471</v>
      </c>
      <c r="B260" s="116" t="s">
        <v>4442</v>
      </c>
      <c r="C260" s="116" t="s">
        <v>4441</v>
      </c>
      <c r="D260" s="116" t="s">
        <v>4440</v>
      </c>
      <c r="E260" s="116" t="s">
        <v>4423</v>
      </c>
      <c r="F260" s="116" t="s">
        <v>5515</v>
      </c>
      <c r="G260" s="116" t="s">
        <v>4439</v>
      </c>
      <c r="H260" s="102">
        <v>1100</v>
      </c>
      <c r="I260" s="102">
        <v>123.75</v>
      </c>
      <c r="J260" s="102">
        <v>0</v>
      </c>
      <c r="K260" s="118">
        <f ca="1">TODAY()-20</f>
        <v>43974</v>
      </c>
      <c r="L260" s="109" t="s">
        <v>5289</v>
      </c>
      <c r="O260" s="102" t="s">
        <v>5296</v>
      </c>
    </row>
    <row r="261" spans="1:15">
      <c r="A261" s="116" t="s">
        <v>688</v>
      </c>
      <c r="B261" s="116" t="s">
        <v>1680</v>
      </c>
      <c r="C261" s="116" t="s">
        <v>4401</v>
      </c>
      <c r="D261" s="116" t="s">
        <v>4400</v>
      </c>
      <c r="E261" s="116" t="s">
        <v>4156</v>
      </c>
      <c r="F261" s="116" t="s">
        <v>5516</v>
      </c>
      <c r="G261" s="116" t="s">
        <v>4399</v>
      </c>
      <c r="H261" s="102">
        <v>1100</v>
      </c>
      <c r="I261" s="102">
        <v>123.75</v>
      </c>
      <c r="J261" s="102">
        <v>0</v>
      </c>
      <c r="K261" s="118">
        <f ca="1">TODAY()-62</f>
        <v>43932</v>
      </c>
      <c r="L261" s="110" t="s">
        <v>2557</v>
      </c>
      <c r="O261" s="107" t="s">
        <v>5305</v>
      </c>
    </row>
    <row r="262" spans="1:15" hidden="1">
      <c r="A262" s="116" t="s">
        <v>53</v>
      </c>
      <c r="B262" s="116" t="s">
        <v>4266</v>
      </c>
      <c r="C262" s="116" t="s">
        <v>4265</v>
      </c>
      <c r="D262" s="116" t="s">
        <v>4264</v>
      </c>
      <c r="E262" s="116" t="s">
        <v>4156</v>
      </c>
      <c r="F262" s="116" t="s">
        <v>5517</v>
      </c>
      <c r="G262" s="116" t="s">
        <v>4263</v>
      </c>
      <c r="H262" s="117"/>
      <c r="I262" s="117"/>
      <c r="J262" s="117"/>
      <c r="K262" s="118"/>
      <c r="L262" s="110" t="s">
        <v>2557</v>
      </c>
    </row>
    <row r="263" spans="1:15">
      <c r="A263" s="116" t="s">
        <v>53</v>
      </c>
      <c r="B263" s="116" t="s">
        <v>3646</v>
      </c>
      <c r="C263" s="116" t="s">
        <v>3645</v>
      </c>
      <c r="D263" s="116" t="s">
        <v>3644</v>
      </c>
      <c r="E263" s="116" t="s">
        <v>3639</v>
      </c>
      <c r="F263" s="116" t="s">
        <v>5518</v>
      </c>
      <c r="G263" s="116" t="s">
        <v>3643</v>
      </c>
      <c r="H263" s="117">
        <v>50</v>
      </c>
      <c r="I263" s="117"/>
      <c r="J263" s="117"/>
      <c r="K263" s="118"/>
      <c r="L263" s="110" t="s">
        <v>2557</v>
      </c>
      <c r="O263" s="102" t="s">
        <v>5296</v>
      </c>
    </row>
    <row r="264" spans="1:15" hidden="1">
      <c r="A264" s="116" t="s">
        <v>53</v>
      </c>
      <c r="B264" s="116" t="s">
        <v>3037</v>
      </c>
      <c r="C264" s="116" t="s">
        <v>3036</v>
      </c>
      <c r="D264" s="116" t="s">
        <v>3035</v>
      </c>
      <c r="E264" s="116" t="s">
        <v>2557</v>
      </c>
      <c r="F264" s="116" t="s">
        <v>5519</v>
      </c>
      <c r="G264" s="116" t="s">
        <v>3034</v>
      </c>
      <c r="H264" s="117"/>
      <c r="I264" s="117"/>
      <c r="J264" s="117"/>
      <c r="K264" s="118"/>
      <c r="L264" s="110" t="s">
        <v>2557</v>
      </c>
    </row>
    <row r="265" spans="1:15">
      <c r="A265" s="116" t="s">
        <v>318</v>
      </c>
      <c r="B265" s="116" t="s">
        <v>4395</v>
      </c>
      <c r="C265" s="116" t="s">
        <v>4394</v>
      </c>
      <c r="D265" s="116" t="s">
        <v>4393</v>
      </c>
      <c r="E265" s="116" t="s">
        <v>4156</v>
      </c>
      <c r="F265" s="116" t="s">
        <v>5520</v>
      </c>
      <c r="G265" s="116" t="s">
        <v>4392</v>
      </c>
      <c r="H265" s="102"/>
      <c r="I265" s="102">
        <v>123.75</v>
      </c>
      <c r="J265" s="102">
        <v>0</v>
      </c>
      <c r="K265" s="118">
        <f ca="1">TODAY()-46</f>
        <v>43948</v>
      </c>
      <c r="L265" s="105" t="s">
        <v>2557</v>
      </c>
      <c r="M265" s="107" t="s">
        <v>4857</v>
      </c>
      <c r="N265" s="107">
        <v>2500</v>
      </c>
      <c r="O265" s="107" t="s">
        <v>5312</v>
      </c>
    </row>
    <row r="266" spans="1:15" hidden="1">
      <c r="A266" s="116" t="s">
        <v>2452</v>
      </c>
      <c r="B266" s="116" t="s">
        <v>1193</v>
      </c>
      <c r="C266" s="116" t="s">
        <v>2940</v>
      </c>
      <c r="D266" s="116" t="s">
        <v>2608</v>
      </c>
      <c r="E266" s="116" t="s">
        <v>2557</v>
      </c>
      <c r="F266" s="116" t="s">
        <v>4837</v>
      </c>
      <c r="G266" s="116" t="s">
        <v>2939</v>
      </c>
      <c r="H266" s="117"/>
      <c r="I266" s="117"/>
      <c r="J266" s="117"/>
      <c r="K266" s="118"/>
      <c r="L266" s="110" t="s">
        <v>2557</v>
      </c>
    </row>
    <row r="267" spans="1:15" hidden="1">
      <c r="A267" s="116" t="s">
        <v>3926</v>
      </c>
      <c r="B267" s="116" t="s">
        <v>3925</v>
      </c>
      <c r="C267" s="116" t="s">
        <v>3924</v>
      </c>
      <c r="D267" s="116" t="s">
        <v>3923</v>
      </c>
      <c r="E267" s="116" t="s">
        <v>3839</v>
      </c>
      <c r="F267" s="116" t="s">
        <v>5521</v>
      </c>
      <c r="G267" s="116" t="s">
        <v>3922</v>
      </c>
      <c r="H267" s="117"/>
      <c r="I267" s="117"/>
      <c r="J267" s="117"/>
      <c r="K267" s="118"/>
      <c r="L267" s="110" t="s">
        <v>2557</v>
      </c>
    </row>
    <row r="268" spans="1:15" hidden="1">
      <c r="A268" s="116" t="s">
        <v>729</v>
      </c>
      <c r="B268" s="116" t="s">
        <v>2742</v>
      </c>
      <c r="C268" s="116" t="s">
        <v>2741</v>
      </c>
      <c r="D268" s="116" t="s">
        <v>2740</v>
      </c>
      <c r="E268" s="116" t="s">
        <v>2557</v>
      </c>
      <c r="F268" s="116" t="s">
        <v>5522</v>
      </c>
      <c r="G268" s="116" t="s">
        <v>2739</v>
      </c>
      <c r="H268" s="117"/>
      <c r="I268" s="117"/>
      <c r="J268" s="117"/>
      <c r="K268" s="118"/>
      <c r="L268" s="110" t="s">
        <v>2557</v>
      </c>
    </row>
    <row r="269" spans="1:15" hidden="1">
      <c r="A269" s="116" t="s">
        <v>519</v>
      </c>
      <c r="B269" s="116" t="s">
        <v>566</v>
      </c>
      <c r="C269" s="116" t="s">
        <v>565</v>
      </c>
      <c r="D269" s="116" t="s">
        <v>564</v>
      </c>
      <c r="E269" s="116" t="s">
        <v>559</v>
      </c>
      <c r="F269" s="116" t="s">
        <v>5523</v>
      </c>
      <c r="G269" s="116" t="s">
        <v>563</v>
      </c>
      <c r="H269" s="117"/>
      <c r="I269" s="117"/>
      <c r="J269" s="117"/>
      <c r="K269" s="118"/>
      <c r="L269" s="110" t="s">
        <v>2557</v>
      </c>
    </row>
    <row r="270" spans="1:15">
      <c r="A270" s="116" t="s">
        <v>116</v>
      </c>
      <c r="B270" s="116" t="s">
        <v>4414</v>
      </c>
      <c r="C270" s="116" t="s">
        <v>4413</v>
      </c>
      <c r="D270" s="116" t="s">
        <v>4412</v>
      </c>
      <c r="E270" s="116" t="s">
        <v>4156</v>
      </c>
      <c r="F270" s="116" t="s">
        <v>5524</v>
      </c>
      <c r="G270" s="116" t="s">
        <v>4411</v>
      </c>
      <c r="H270" s="117">
        <v>50</v>
      </c>
      <c r="I270" s="117"/>
      <c r="J270" s="117">
        <v>795</v>
      </c>
      <c r="K270" s="118"/>
      <c r="L270" s="110" t="s">
        <v>2557</v>
      </c>
      <c r="O270" s="102" t="s">
        <v>5296</v>
      </c>
    </row>
    <row r="271" spans="1:15" hidden="1">
      <c r="A271" s="116" t="s">
        <v>2176</v>
      </c>
      <c r="B271" s="116" t="s">
        <v>1125</v>
      </c>
      <c r="C271" s="116" t="s">
        <v>2175</v>
      </c>
      <c r="D271" s="116" t="s">
        <v>2174</v>
      </c>
      <c r="E271" s="116" t="s">
        <v>2173</v>
      </c>
      <c r="F271" s="116" t="s">
        <v>5525</v>
      </c>
      <c r="G271" s="116" t="s">
        <v>2172</v>
      </c>
      <c r="H271" s="117"/>
      <c r="I271" s="117"/>
      <c r="J271" s="117"/>
      <c r="K271" s="118"/>
      <c r="L271" s="110" t="s">
        <v>2557</v>
      </c>
    </row>
    <row r="272" spans="1:15">
      <c r="A272" s="116" t="s">
        <v>2953</v>
      </c>
      <c r="B272" s="116" t="s">
        <v>87</v>
      </c>
      <c r="C272" s="116" t="s">
        <v>4039</v>
      </c>
      <c r="D272" s="116" t="s">
        <v>4038</v>
      </c>
      <c r="E272" s="116" t="s">
        <v>3839</v>
      </c>
      <c r="F272" s="116" t="s">
        <v>5526</v>
      </c>
      <c r="G272" s="116" t="s">
        <v>4037</v>
      </c>
      <c r="H272" s="102">
        <v>275</v>
      </c>
      <c r="I272" s="102">
        <v>0</v>
      </c>
      <c r="J272" s="102">
        <v>198</v>
      </c>
      <c r="K272" s="118"/>
      <c r="L272" s="110" t="s">
        <v>2557</v>
      </c>
      <c r="O272" s="102" t="s">
        <v>5296</v>
      </c>
    </row>
    <row r="273" spans="1:15" hidden="1">
      <c r="A273" s="116" t="s">
        <v>1043</v>
      </c>
      <c r="B273" s="116" t="s">
        <v>2218</v>
      </c>
      <c r="C273" s="116" t="s">
        <v>2217</v>
      </c>
      <c r="D273" s="116" t="s">
        <v>2216</v>
      </c>
      <c r="E273" s="116" t="s">
        <v>2200</v>
      </c>
      <c r="F273" s="116" t="s">
        <v>5527</v>
      </c>
      <c r="G273" s="116" t="s">
        <v>2215</v>
      </c>
      <c r="H273" s="117"/>
      <c r="I273" s="117"/>
      <c r="J273" s="117"/>
      <c r="K273" s="118"/>
      <c r="L273" s="110" t="s">
        <v>2557</v>
      </c>
    </row>
    <row r="274" spans="1:15" hidden="1">
      <c r="A274" s="116" t="s">
        <v>435</v>
      </c>
      <c r="B274" s="116" t="s">
        <v>434</v>
      </c>
      <c r="C274" s="116" t="s">
        <v>433</v>
      </c>
      <c r="D274" s="116" t="s">
        <v>432</v>
      </c>
      <c r="E274" s="116" t="s">
        <v>409</v>
      </c>
      <c r="F274" s="116" t="s">
        <v>5528</v>
      </c>
      <c r="G274" s="116" t="s">
        <v>431</v>
      </c>
      <c r="H274" s="117"/>
      <c r="I274" s="117"/>
      <c r="J274" s="117"/>
      <c r="K274" s="118"/>
      <c r="L274" s="110" t="s">
        <v>2557</v>
      </c>
    </row>
    <row r="275" spans="1:15">
      <c r="A275" s="116" t="s">
        <v>489</v>
      </c>
      <c r="B275" s="116" t="s">
        <v>916</v>
      </c>
      <c r="C275" s="116" t="s">
        <v>3944</v>
      </c>
      <c r="D275" s="116" t="s">
        <v>3917</v>
      </c>
      <c r="E275" s="116" t="s">
        <v>3839</v>
      </c>
      <c r="F275" s="116" t="s">
        <v>5457</v>
      </c>
      <c r="G275" s="116" t="s">
        <v>3943</v>
      </c>
      <c r="H275" s="117">
        <v>50</v>
      </c>
      <c r="I275" s="117"/>
      <c r="J275" s="117"/>
      <c r="K275" s="118"/>
      <c r="L275" s="110" t="s">
        <v>2557</v>
      </c>
      <c r="O275" s="102" t="s">
        <v>5296</v>
      </c>
    </row>
    <row r="276" spans="1:15" hidden="1">
      <c r="A276" s="116" t="s">
        <v>450</v>
      </c>
      <c r="B276" s="116" t="s">
        <v>886</v>
      </c>
      <c r="C276" s="116" t="s">
        <v>885</v>
      </c>
      <c r="D276" s="116" t="s">
        <v>884</v>
      </c>
      <c r="E276" s="116" t="s">
        <v>837</v>
      </c>
      <c r="F276" s="116" t="s">
        <v>5529</v>
      </c>
      <c r="G276" s="116" t="s">
        <v>883</v>
      </c>
      <c r="H276" s="117"/>
      <c r="I276" s="117"/>
      <c r="J276" s="117"/>
      <c r="K276" s="118"/>
      <c r="L276" s="110" t="s">
        <v>2557</v>
      </c>
    </row>
    <row r="277" spans="1:15" hidden="1">
      <c r="A277" s="116" t="s">
        <v>74</v>
      </c>
      <c r="B277" s="116" t="s">
        <v>3975</v>
      </c>
      <c r="C277" s="116" t="s">
        <v>3974</v>
      </c>
      <c r="D277" s="116" t="s">
        <v>3874</v>
      </c>
      <c r="E277" s="116" t="s">
        <v>3839</v>
      </c>
      <c r="F277" s="116" t="s">
        <v>5530</v>
      </c>
      <c r="G277" s="116" t="s">
        <v>3973</v>
      </c>
      <c r="H277" s="117"/>
      <c r="I277" s="117"/>
      <c r="J277" s="117"/>
      <c r="K277" s="118"/>
      <c r="L277" s="110" t="s">
        <v>2557</v>
      </c>
    </row>
    <row r="278" spans="1:15">
      <c r="A278" s="116" t="s">
        <v>613</v>
      </c>
      <c r="B278" s="116" t="s">
        <v>612</v>
      </c>
      <c r="C278" s="116" t="s">
        <v>611</v>
      </c>
      <c r="D278" s="116" t="s">
        <v>603</v>
      </c>
      <c r="E278" s="116" t="s">
        <v>574</v>
      </c>
      <c r="F278" s="116" t="s">
        <v>5362</v>
      </c>
      <c r="G278" s="116" t="s">
        <v>610</v>
      </c>
      <c r="H278" s="102">
        <v>275</v>
      </c>
      <c r="I278" s="102">
        <v>0</v>
      </c>
      <c r="J278" s="102">
        <v>198</v>
      </c>
      <c r="K278" s="118"/>
      <c r="L278" s="110" t="s">
        <v>2557</v>
      </c>
      <c r="O278" s="102" t="s">
        <v>5296</v>
      </c>
    </row>
    <row r="279" spans="1:15">
      <c r="A279" s="116" t="s">
        <v>160</v>
      </c>
      <c r="B279" s="116" t="s">
        <v>1734</v>
      </c>
      <c r="C279" s="116" t="s">
        <v>1733</v>
      </c>
      <c r="D279" s="116" t="s">
        <v>1293</v>
      </c>
      <c r="E279" s="116" t="s">
        <v>1230</v>
      </c>
      <c r="F279" s="116" t="s">
        <v>5531</v>
      </c>
      <c r="G279" s="116" t="s">
        <v>1732</v>
      </c>
      <c r="H279" s="117">
        <v>50</v>
      </c>
      <c r="I279" s="117"/>
      <c r="J279" s="117">
        <v>795</v>
      </c>
      <c r="K279" s="118"/>
      <c r="L279" s="110" t="s">
        <v>2557</v>
      </c>
      <c r="O279" s="102" t="s">
        <v>5296</v>
      </c>
    </row>
    <row r="280" spans="1:15" hidden="1">
      <c r="A280" s="116" t="s">
        <v>168</v>
      </c>
      <c r="B280" s="116" t="s">
        <v>2184</v>
      </c>
      <c r="C280" s="116" t="s">
        <v>2183</v>
      </c>
      <c r="D280" s="116" t="s">
        <v>2182</v>
      </c>
      <c r="E280" s="116" t="s">
        <v>2173</v>
      </c>
      <c r="F280" s="116" t="s">
        <v>5532</v>
      </c>
      <c r="G280" s="116" t="s">
        <v>2181</v>
      </c>
      <c r="H280" s="117"/>
      <c r="I280" s="117"/>
      <c r="J280" s="117"/>
      <c r="K280" s="118"/>
      <c r="L280" s="110" t="s">
        <v>2557</v>
      </c>
    </row>
    <row r="281" spans="1:15" hidden="1">
      <c r="A281" s="116" t="s">
        <v>235</v>
      </c>
      <c r="B281" s="116" t="s">
        <v>234</v>
      </c>
      <c r="C281" s="116" t="s">
        <v>233</v>
      </c>
      <c r="D281" s="116" t="s">
        <v>232</v>
      </c>
      <c r="E281" s="116" t="s">
        <v>90</v>
      </c>
      <c r="F281" s="116" t="s">
        <v>5533</v>
      </c>
      <c r="G281" s="116" t="s">
        <v>231</v>
      </c>
      <c r="H281" s="117"/>
      <c r="I281" s="117"/>
      <c r="J281" s="117"/>
      <c r="K281" s="118"/>
      <c r="L281" s="110" t="s">
        <v>2557</v>
      </c>
    </row>
    <row r="282" spans="1:15">
      <c r="A282" s="116" t="s">
        <v>177</v>
      </c>
      <c r="B282" s="116" t="s">
        <v>3233</v>
      </c>
      <c r="C282" s="116" t="s">
        <v>3232</v>
      </c>
      <c r="D282" s="116" t="s">
        <v>496</v>
      </c>
      <c r="E282" s="116" t="s">
        <v>2557</v>
      </c>
      <c r="F282" s="116" t="s">
        <v>5534</v>
      </c>
      <c r="G282" s="116" t="s">
        <v>3231</v>
      </c>
      <c r="H282" s="117">
        <v>50</v>
      </c>
      <c r="I282" s="117"/>
      <c r="J282" s="117"/>
      <c r="K282" s="118"/>
      <c r="L282" s="110" t="s">
        <v>2557</v>
      </c>
      <c r="O282" s="102" t="s">
        <v>5296</v>
      </c>
    </row>
    <row r="283" spans="1:15" hidden="1">
      <c r="A283" s="116" t="s">
        <v>4326</v>
      </c>
      <c r="B283" s="116" t="s">
        <v>344</v>
      </c>
      <c r="C283" s="116" t="s">
        <v>4325</v>
      </c>
      <c r="D283" s="116" t="s">
        <v>4204</v>
      </c>
      <c r="E283" s="116" t="s">
        <v>4156</v>
      </c>
      <c r="F283" s="116" t="s">
        <v>5535</v>
      </c>
      <c r="G283" s="116" t="s">
        <v>4324</v>
      </c>
      <c r="H283" s="117"/>
      <c r="I283" s="117"/>
      <c r="J283" s="117"/>
      <c r="K283" s="118"/>
      <c r="L283" s="110" t="s">
        <v>2557</v>
      </c>
    </row>
    <row r="284" spans="1:15" hidden="1">
      <c r="A284" s="116" t="s">
        <v>515</v>
      </c>
      <c r="B284" s="116" t="s">
        <v>4431</v>
      </c>
      <c r="C284" s="116" t="s">
        <v>4430</v>
      </c>
      <c r="D284" s="116" t="s">
        <v>4429</v>
      </c>
      <c r="E284" s="116" t="s">
        <v>4423</v>
      </c>
      <c r="F284" s="116" t="s">
        <v>5536</v>
      </c>
      <c r="G284" s="116" t="s">
        <v>4428</v>
      </c>
      <c r="H284" s="117"/>
      <c r="I284" s="117"/>
      <c r="J284" s="117"/>
      <c r="K284" s="118"/>
      <c r="L284" s="110" t="s">
        <v>2557</v>
      </c>
    </row>
    <row r="285" spans="1:15">
      <c r="A285" s="116" t="s">
        <v>48</v>
      </c>
      <c r="B285" s="116" t="s">
        <v>2393</v>
      </c>
      <c r="C285" s="116" t="s">
        <v>2392</v>
      </c>
      <c r="D285" s="116" t="s">
        <v>2334</v>
      </c>
      <c r="E285" s="116" t="s">
        <v>2307</v>
      </c>
      <c r="F285" s="116" t="s">
        <v>5327</v>
      </c>
      <c r="G285" s="116" t="s">
        <v>2391</v>
      </c>
      <c r="H285" s="117">
        <v>50</v>
      </c>
      <c r="I285" s="117"/>
      <c r="J285" s="117"/>
      <c r="K285" s="118"/>
      <c r="L285" s="110" t="s">
        <v>2557</v>
      </c>
      <c r="O285" s="102" t="s">
        <v>5296</v>
      </c>
    </row>
    <row r="286" spans="1:15" hidden="1">
      <c r="A286" s="116" t="s">
        <v>147</v>
      </c>
      <c r="B286" s="116" t="s">
        <v>1972</v>
      </c>
      <c r="C286" s="116" t="s">
        <v>3872</v>
      </c>
      <c r="D286" s="116" t="s">
        <v>3871</v>
      </c>
      <c r="E286" s="116" t="s">
        <v>3839</v>
      </c>
      <c r="F286" s="116" t="s">
        <v>5537</v>
      </c>
      <c r="G286" s="116" t="s">
        <v>3870</v>
      </c>
      <c r="H286" s="117"/>
      <c r="I286" s="117"/>
      <c r="J286" s="117"/>
      <c r="K286" s="118"/>
      <c r="L286" s="110" t="s">
        <v>2557</v>
      </c>
    </row>
    <row r="287" spans="1:15" hidden="1">
      <c r="A287" s="116" t="s">
        <v>909</v>
      </c>
      <c r="B287" s="116" t="s">
        <v>908</v>
      </c>
      <c r="C287" s="116" t="s">
        <v>907</v>
      </c>
      <c r="D287" s="116" t="s">
        <v>906</v>
      </c>
      <c r="E287" s="116" t="s">
        <v>837</v>
      </c>
      <c r="F287" s="116" t="s">
        <v>5304</v>
      </c>
      <c r="G287" s="116" t="s">
        <v>905</v>
      </c>
      <c r="H287" s="117"/>
      <c r="I287" s="117"/>
      <c r="J287" s="117"/>
      <c r="K287" s="118"/>
      <c r="L287" s="110" t="s">
        <v>2557</v>
      </c>
    </row>
    <row r="288" spans="1:15" hidden="1">
      <c r="A288" s="116" t="s">
        <v>2291</v>
      </c>
      <c r="B288" s="116" t="s">
        <v>1642</v>
      </c>
      <c r="C288" s="116" t="s">
        <v>2290</v>
      </c>
      <c r="D288" s="116" t="s">
        <v>2289</v>
      </c>
      <c r="E288" s="116" t="s">
        <v>2260</v>
      </c>
      <c r="F288" s="116" t="s">
        <v>5538</v>
      </c>
      <c r="G288" s="116" t="s">
        <v>2288</v>
      </c>
      <c r="H288" s="117"/>
      <c r="I288" s="117"/>
      <c r="J288" s="117"/>
      <c r="K288" s="118"/>
      <c r="L288" s="110" t="s">
        <v>2557</v>
      </c>
    </row>
    <row r="289" spans="1:15" hidden="1">
      <c r="A289" s="116" t="s">
        <v>508</v>
      </c>
      <c r="B289" s="116" t="s">
        <v>4350</v>
      </c>
      <c r="C289" s="116" t="s">
        <v>4349</v>
      </c>
      <c r="D289" s="116" t="s">
        <v>256</v>
      </c>
      <c r="E289" s="116" t="s">
        <v>4156</v>
      </c>
      <c r="F289" s="116" t="s">
        <v>5539</v>
      </c>
      <c r="G289" s="116" t="s">
        <v>4348</v>
      </c>
      <c r="H289" s="117"/>
      <c r="I289" s="117"/>
      <c r="J289" s="117"/>
      <c r="K289" s="118"/>
      <c r="L289" s="110" t="s">
        <v>2557</v>
      </c>
    </row>
    <row r="290" spans="1:15">
      <c r="A290" s="116" t="s">
        <v>284</v>
      </c>
      <c r="B290" s="116" t="s">
        <v>283</v>
      </c>
      <c r="C290" s="116" t="s">
        <v>282</v>
      </c>
      <c r="D290" s="116" t="s">
        <v>281</v>
      </c>
      <c r="E290" s="116" t="s">
        <v>250</v>
      </c>
      <c r="F290" s="116" t="s">
        <v>5540</v>
      </c>
      <c r="G290" s="116" t="s">
        <v>280</v>
      </c>
      <c r="H290" s="117">
        <v>50</v>
      </c>
      <c r="I290" s="117"/>
      <c r="J290" s="117"/>
      <c r="K290" s="118"/>
      <c r="L290" s="110" t="s">
        <v>2557</v>
      </c>
      <c r="O290" s="102" t="s">
        <v>5296</v>
      </c>
    </row>
    <row r="291" spans="1:15" hidden="1">
      <c r="A291" s="116" t="s">
        <v>1221</v>
      </c>
      <c r="B291" s="116" t="s">
        <v>3930</v>
      </c>
      <c r="C291" s="116" t="s">
        <v>3929</v>
      </c>
      <c r="D291" s="116" t="s">
        <v>3928</v>
      </c>
      <c r="E291" s="116" t="s">
        <v>3839</v>
      </c>
      <c r="F291" s="116" t="s">
        <v>5541</v>
      </c>
      <c r="G291" s="116" t="s">
        <v>3927</v>
      </c>
      <c r="H291" s="117"/>
      <c r="I291" s="117"/>
      <c r="J291" s="117"/>
      <c r="K291" s="118"/>
      <c r="L291" s="110" t="s">
        <v>2557</v>
      </c>
    </row>
    <row r="292" spans="1:15" hidden="1">
      <c r="A292" s="116" t="s">
        <v>69</v>
      </c>
      <c r="B292" s="116" t="s">
        <v>984</v>
      </c>
      <c r="C292" s="116" t="s">
        <v>3779</v>
      </c>
      <c r="D292" s="116" t="s">
        <v>3778</v>
      </c>
      <c r="E292" s="116" t="s">
        <v>3730</v>
      </c>
      <c r="F292" s="116" t="s">
        <v>5542</v>
      </c>
      <c r="G292" s="116" t="s">
        <v>3777</v>
      </c>
      <c r="H292" s="117"/>
      <c r="I292" s="117"/>
      <c r="J292" s="117"/>
      <c r="K292" s="118"/>
      <c r="L292" s="110" t="s">
        <v>2557</v>
      </c>
    </row>
    <row r="293" spans="1:15" hidden="1">
      <c r="A293" s="116" t="s">
        <v>1362</v>
      </c>
      <c r="B293" s="116" t="s">
        <v>4045</v>
      </c>
      <c r="C293" s="116" t="s">
        <v>4044</v>
      </c>
      <c r="D293" s="116" t="s">
        <v>4043</v>
      </c>
      <c r="E293" s="116" t="s">
        <v>3839</v>
      </c>
      <c r="F293" s="116" t="s">
        <v>5543</v>
      </c>
      <c r="G293" s="116" t="s">
        <v>4042</v>
      </c>
      <c r="H293" s="117"/>
      <c r="I293" s="117"/>
      <c r="J293" s="117"/>
      <c r="K293" s="118"/>
      <c r="L293" s="110" t="s">
        <v>2557</v>
      </c>
    </row>
    <row r="294" spans="1:15" hidden="1">
      <c r="A294" s="116" t="s">
        <v>503</v>
      </c>
      <c r="B294" s="116" t="s">
        <v>1520</v>
      </c>
      <c r="C294" s="116" t="s">
        <v>3124</v>
      </c>
      <c r="D294" s="116" t="s">
        <v>3123</v>
      </c>
      <c r="E294" s="116" t="s">
        <v>2557</v>
      </c>
      <c r="F294" s="116" t="s">
        <v>5544</v>
      </c>
      <c r="G294" s="116" t="s">
        <v>3122</v>
      </c>
      <c r="H294" s="117"/>
      <c r="I294" s="117"/>
      <c r="J294" s="117"/>
      <c r="K294" s="118"/>
      <c r="L294" s="110" t="s">
        <v>2557</v>
      </c>
    </row>
    <row r="295" spans="1:15" hidden="1">
      <c r="A295" s="116" t="s">
        <v>494</v>
      </c>
      <c r="B295" s="116" t="s">
        <v>582</v>
      </c>
      <c r="C295" s="116" t="s">
        <v>3536</v>
      </c>
      <c r="D295" s="116" t="s">
        <v>3535</v>
      </c>
      <c r="E295" s="116" t="s">
        <v>3530</v>
      </c>
      <c r="F295" s="116" t="s">
        <v>5545</v>
      </c>
      <c r="G295" s="116" t="s">
        <v>3534</v>
      </c>
      <c r="H295" s="117"/>
      <c r="I295" s="117"/>
      <c r="J295" s="117"/>
      <c r="K295" s="118"/>
      <c r="L295" s="110" t="s">
        <v>2557</v>
      </c>
    </row>
    <row r="296" spans="1:15">
      <c r="A296" s="116" t="s">
        <v>3574</v>
      </c>
      <c r="B296" s="116" t="s">
        <v>700</v>
      </c>
      <c r="C296" s="116" t="s">
        <v>3573</v>
      </c>
      <c r="D296" s="116" t="s">
        <v>3572</v>
      </c>
      <c r="E296" s="116" t="s">
        <v>3530</v>
      </c>
      <c r="F296" s="116" t="s">
        <v>5546</v>
      </c>
      <c r="G296" s="116" t="s">
        <v>3571</v>
      </c>
      <c r="H296" s="102">
        <v>275</v>
      </c>
      <c r="I296" s="102">
        <v>0</v>
      </c>
      <c r="J296" s="102">
        <v>198</v>
      </c>
      <c r="K296" s="118"/>
      <c r="L296" s="110" t="s">
        <v>2557</v>
      </c>
      <c r="O296" s="102" t="s">
        <v>5296</v>
      </c>
    </row>
    <row r="297" spans="1:15">
      <c r="A297" s="116" t="s">
        <v>254</v>
      </c>
      <c r="B297" s="116" t="s">
        <v>253</v>
      </c>
      <c r="C297" s="116" t="s">
        <v>252</v>
      </c>
      <c r="D297" s="116" t="s">
        <v>251</v>
      </c>
      <c r="E297" s="116" t="s">
        <v>250</v>
      </c>
      <c r="F297" s="116" t="s">
        <v>5547</v>
      </c>
      <c r="G297" s="116" t="s">
        <v>249</v>
      </c>
      <c r="H297" s="117">
        <v>50</v>
      </c>
      <c r="I297" s="117"/>
      <c r="J297" s="117"/>
      <c r="K297" s="118"/>
      <c r="L297" s="110" t="s">
        <v>2557</v>
      </c>
      <c r="O297" s="102" t="s">
        <v>5296</v>
      </c>
    </row>
    <row r="298" spans="1:15">
      <c r="A298" s="116" t="s">
        <v>83</v>
      </c>
      <c r="B298" s="116" t="s">
        <v>635</v>
      </c>
      <c r="C298" s="116" t="s">
        <v>2707</v>
      </c>
      <c r="D298" s="116" t="s">
        <v>2706</v>
      </c>
      <c r="E298" s="116" t="s">
        <v>2557</v>
      </c>
      <c r="F298" s="116" t="s">
        <v>5548</v>
      </c>
      <c r="G298" s="116" t="s">
        <v>2705</v>
      </c>
      <c r="H298" s="117">
        <v>50</v>
      </c>
      <c r="I298" s="117"/>
      <c r="J298" s="117"/>
      <c r="K298" s="118"/>
      <c r="L298" s="110" t="s">
        <v>2557</v>
      </c>
      <c r="O298" s="102" t="s">
        <v>5296</v>
      </c>
    </row>
    <row r="299" spans="1:15" hidden="1">
      <c r="A299" s="116" t="s">
        <v>2683</v>
      </c>
      <c r="B299" s="116" t="s">
        <v>258</v>
      </c>
      <c r="C299" s="116" t="s">
        <v>2682</v>
      </c>
      <c r="D299" s="116" t="s">
        <v>2681</v>
      </c>
      <c r="E299" s="116" t="s">
        <v>2557</v>
      </c>
      <c r="F299" s="116" t="s">
        <v>5549</v>
      </c>
      <c r="G299" s="116" t="s">
        <v>2680</v>
      </c>
      <c r="H299" s="117"/>
      <c r="I299" s="117"/>
      <c r="J299" s="117"/>
      <c r="K299" s="118"/>
      <c r="L299" s="110" t="s">
        <v>2557</v>
      </c>
    </row>
    <row r="300" spans="1:15" hidden="1">
      <c r="A300" s="116" t="s">
        <v>69</v>
      </c>
      <c r="B300" s="116" t="s">
        <v>971</v>
      </c>
      <c r="C300" s="116" t="s">
        <v>970</v>
      </c>
      <c r="D300" s="116" t="s">
        <v>969</v>
      </c>
      <c r="E300" s="116" t="s">
        <v>837</v>
      </c>
      <c r="F300" s="116" t="s">
        <v>5550</v>
      </c>
      <c r="G300" s="116" t="s">
        <v>968</v>
      </c>
      <c r="H300" s="117"/>
      <c r="I300" s="117"/>
      <c r="J300" s="117"/>
      <c r="K300" s="118"/>
      <c r="L300" s="110" t="s">
        <v>2557</v>
      </c>
    </row>
    <row r="301" spans="1:15" hidden="1">
      <c r="A301" s="116" t="s">
        <v>160</v>
      </c>
      <c r="B301" s="116" t="s">
        <v>619</v>
      </c>
      <c r="C301" s="116" t="s">
        <v>4062</v>
      </c>
      <c r="D301" s="116" t="s">
        <v>3977</v>
      </c>
      <c r="E301" s="116" t="s">
        <v>3839</v>
      </c>
      <c r="F301" s="116" t="s">
        <v>5551</v>
      </c>
      <c r="G301" s="116" t="s">
        <v>4061</v>
      </c>
      <c r="H301" s="117"/>
      <c r="I301" s="117"/>
      <c r="J301" s="117"/>
      <c r="K301" s="118"/>
      <c r="L301" s="110" t="s">
        <v>2557</v>
      </c>
    </row>
    <row r="302" spans="1:15" hidden="1">
      <c r="A302" s="116" t="s">
        <v>989</v>
      </c>
      <c r="B302" s="116" t="s">
        <v>1520</v>
      </c>
      <c r="C302" s="116" t="s">
        <v>2425</v>
      </c>
      <c r="D302" s="116" t="s">
        <v>2289</v>
      </c>
      <c r="E302" s="116" t="s">
        <v>2307</v>
      </c>
      <c r="F302" s="116" t="s">
        <v>5538</v>
      </c>
      <c r="G302" s="116" t="s">
        <v>2424</v>
      </c>
      <c r="H302" s="117"/>
      <c r="I302" s="117"/>
      <c r="J302" s="117"/>
      <c r="K302" s="118"/>
      <c r="L302" s="110" t="s">
        <v>2557</v>
      </c>
    </row>
    <row r="303" spans="1:15">
      <c r="A303" s="116" t="s">
        <v>1052</v>
      </c>
      <c r="B303" s="116" t="s">
        <v>1051</v>
      </c>
      <c r="C303" s="116" t="s">
        <v>1050</v>
      </c>
      <c r="D303" s="116" t="s">
        <v>1049</v>
      </c>
      <c r="E303" s="116" t="s">
        <v>837</v>
      </c>
      <c r="F303" s="116" t="s">
        <v>5552</v>
      </c>
      <c r="G303" s="116" t="s">
        <v>1048</v>
      </c>
      <c r="H303" s="117"/>
      <c r="I303" s="117"/>
      <c r="J303" s="117">
        <v>795</v>
      </c>
      <c r="K303" s="118"/>
      <c r="L303" s="110" t="s">
        <v>2557</v>
      </c>
      <c r="O303" s="102" t="s">
        <v>5305</v>
      </c>
    </row>
    <row r="304" spans="1:15" hidden="1">
      <c r="A304" s="116" t="s">
        <v>3521</v>
      </c>
      <c r="B304" s="116" t="s">
        <v>3134</v>
      </c>
      <c r="C304" s="116" t="s">
        <v>3520</v>
      </c>
      <c r="D304" s="116" t="s">
        <v>2208</v>
      </c>
      <c r="E304" s="116" t="s">
        <v>3499</v>
      </c>
      <c r="F304" s="116" t="s">
        <v>5553</v>
      </c>
      <c r="G304" s="116" t="s">
        <v>3519</v>
      </c>
      <c r="H304" s="117"/>
      <c r="I304" s="117"/>
      <c r="J304" s="117"/>
      <c r="K304" s="118"/>
      <c r="L304" s="110" t="s">
        <v>2557</v>
      </c>
    </row>
    <row r="305" spans="1:15">
      <c r="A305" s="116" t="s">
        <v>519</v>
      </c>
      <c r="B305" s="116" t="s">
        <v>3475</v>
      </c>
      <c r="C305" s="116" t="s">
        <v>3474</v>
      </c>
      <c r="D305" s="116" t="s">
        <v>3471</v>
      </c>
      <c r="E305" s="116" t="s">
        <v>3462</v>
      </c>
      <c r="F305" s="116" t="s">
        <v>5554</v>
      </c>
      <c r="G305" s="116"/>
      <c r="H305" s="117"/>
      <c r="I305" s="117"/>
      <c r="J305" s="117">
        <v>795</v>
      </c>
      <c r="K305" s="118"/>
      <c r="L305" s="110" t="s">
        <v>2557</v>
      </c>
      <c r="O305" s="102" t="s">
        <v>5305</v>
      </c>
    </row>
    <row r="306" spans="1:15" hidden="1">
      <c r="A306" s="116" t="s">
        <v>1216</v>
      </c>
      <c r="B306" s="116" t="s">
        <v>1215</v>
      </c>
      <c r="C306" s="116" t="s">
        <v>1214</v>
      </c>
      <c r="D306" s="116" t="s">
        <v>1213</v>
      </c>
      <c r="E306" s="116" t="s">
        <v>1141</v>
      </c>
      <c r="F306" s="116" t="s">
        <v>5555</v>
      </c>
      <c r="G306" s="116" t="s">
        <v>1212</v>
      </c>
      <c r="H306" s="117"/>
      <c r="I306" s="117"/>
      <c r="J306" s="117"/>
      <c r="K306" s="118"/>
      <c r="L306" s="110" t="s">
        <v>2557</v>
      </c>
    </row>
    <row r="307" spans="1:15" hidden="1">
      <c r="A307" s="116" t="s">
        <v>450</v>
      </c>
      <c r="B307" s="116" t="s">
        <v>805</v>
      </c>
      <c r="C307" s="116" t="s">
        <v>2025</v>
      </c>
      <c r="D307" s="116" t="s">
        <v>2024</v>
      </c>
      <c r="E307" s="116" t="s">
        <v>1954</v>
      </c>
      <c r="F307" s="116" t="s">
        <v>5556</v>
      </c>
      <c r="G307" s="116" t="s">
        <v>2023</v>
      </c>
      <c r="H307" s="117"/>
      <c r="I307" s="117"/>
      <c r="J307" s="117"/>
      <c r="K307" s="118"/>
      <c r="L307" s="110" t="s">
        <v>2557</v>
      </c>
    </row>
    <row r="308" spans="1:15">
      <c r="A308" s="116" t="s">
        <v>4163</v>
      </c>
      <c r="B308" s="116" t="s">
        <v>93</v>
      </c>
      <c r="C308" s="116" t="s">
        <v>4162</v>
      </c>
      <c r="D308" s="116" t="s">
        <v>4161</v>
      </c>
      <c r="E308" s="116" t="s">
        <v>4156</v>
      </c>
      <c r="F308" s="116" t="s">
        <v>5557</v>
      </c>
      <c r="G308" s="116" t="s">
        <v>4160</v>
      </c>
      <c r="H308" s="117">
        <v>50</v>
      </c>
      <c r="I308" s="117"/>
      <c r="J308" s="117"/>
      <c r="K308" s="118"/>
      <c r="L308" s="110" t="s">
        <v>2557</v>
      </c>
      <c r="O308" s="102" t="s">
        <v>5296</v>
      </c>
    </row>
    <row r="309" spans="1:15">
      <c r="A309" s="116" t="s">
        <v>1503</v>
      </c>
      <c r="B309" s="116" t="s">
        <v>1502</v>
      </c>
      <c r="C309" s="116" t="s">
        <v>1501</v>
      </c>
      <c r="D309" s="116" t="s">
        <v>1293</v>
      </c>
      <c r="E309" s="116" t="s">
        <v>1230</v>
      </c>
      <c r="F309" s="116" t="s">
        <v>5558</v>
      </c>
      <c r="G309" s="116" t="s">
        <v>1500</v>
      </c>
      <c r="H309" s="117">
        <v>50</v>
      </c>
      <c r="I309" s="117"/>
      <c r="J309" s="117"/>
      <c r="K309" s="118"/>
      <c r="L309" s="110" t="s">
        <v>2557</v>
      </c>
      <c r="O309" s="102" t="s">
        <v>5296</v>
      </c>
    </row>
    <row r="310" spans="1:15" hidden="1">
      <c r="A310" s="116" t="s">
        <v>190</v>
      </c>
      <c r="B310" s="116" t="s">
        <v>1777</v>
      </c>
      <c r="C310" s="116" t="s">
        <v>1776</v>
      </c>
      <c r="D310" s="116" t="s">
        <v>1775</v>
      </c>
      <c r="E310" s="116" t="s">
        <v>1759</v>
      </c>
      <c r="F310" s="116" t="s">
        <v>5559</v>
      </c>
      <c r="G310" s="116" t="s">
        <v>1774</v>
      </c>
      <c r="H310" s="117"/>
      <c r="I310" s="117"/>
      <c r="J310" s="117"/>
      <c r="K310" s="118"/>
      <c r="L310" s="110" t="s">
        <v>2557</v>
      </c>
    </row>
    <row r="311" spans="1:15" hidden="1">
      <c r="A311" s="116" t="s">
        <v>1199</v>
      </c>
      <c r="B311" s="116" t="s">
        <v>1211</v>
      </c>
      <c r="C311" s="116" t="s">
        <v>1210</v>
      </c>
      <c r="D311" s="116" t="s">
        <v>333</v>
      </c>
      <c r="E311" s="116" t="s">
        <v>1141</v>
      </c>
      <c r="F311" s="116" t="s">
        <v>5560</v>
      </c>
      <c r="G311" s="116" t="s">
        <v>1209</v>
      </c>
      <c r="H311" s="117"/>
      <c r="I311" s="117"/>
      <c r="J311" s="117"/>
      <c r="K311" s="118"/>
      <c r="L311" s="110" t="s">
        <v>2557</v>
      </c>
    </row>
    <row r="312" spans="1:15">
      <c r="A312" s="116" t="s">
        <v>1521</v>
      </c>
      <c r="B312" s="116" t="s">
        <v>220</v>
      </c>
      <c r="C312" s="116" t="s">
        <v>4357</v>
      </c>
      <c r="D312" s="116" t="s">
        <v>4356</v>
      </c>
      <c r="E312" s="116" t="s">
        <v>4156</v>
      </c>
      <c r="F312" s="116" t="s">
        <v>5561</v>
      </c>
      <c r="G312" s="116" t="s">
        <v>4355</v>
      </c>
      <c r="H312" s="117">
        <v>50</v>
      </c>
      <c r="I312" s="117"/>
      <c r="J312" s="117"/>
      <c r="K312" s="118"/>
      <c r="L312" s="110" t="s">
        <v>2557</v>
      </c>
      <c r="O312" s="102" t="s">
        <v>5296</v>
      </c>
    </row>
    <row r="313" spans="1:15" hidden="1">
      <c r="A313" s="116" t="s">
        <v>201</v>
      </c>
      <c r="B313" s="116" t="s">
        <v>200</v>
      </c>
      <c r="C313" s="116" t="s">
        <v>199</v>
      </c>
      <c r="D313" s="116" t="s">
        <v>198</v>
      </c>
      <c r="E313" s="116" t="s">
        <v>90</v>
      </c>
      <c r="F313" s="116" t="s">
        <v>5562</v>
      </c>
      <c r="G313" s="116" t="s">
        <v>197</v>
      </c>
      <c r="H313" s="117"/>
      <c r="I313" s="117"/>
      <c r="J313" s="117"/>
      <c r="K313" s="118"/>
      <c r="L313" s="110" t="s">
        <v>2557</v>
      </c>
    </row>
    <row r="314" spans="1:15" hidden="1">
      <c r="A314" s="116" t="s">
        <v>1084</v>
      </c>
      <c r="B314" s="116" t="s">
        <v>1083</v>
      </c>
      <c r="C314" s="116" t="s">
        <v>1082</v>
      </c>
      <c r="D314" s="116" t="s">
        <v>1055</v>
      </c>
      <c r="E314" s="116" t="s">
        <v>1054</v>
      </c>
      <c r="F314" s="116" t="s">
        <v>5563</v>
      </c>
      <c r="G314" s="116" t="s">
        <v>1081</v>
      </c>
      <c r="H314" s="117"/>
      <c r="I314" s="117"/>
      <c r="J314" s="117"/>
      <c r="K314" s="118"/>
      <c r="L314" s="110" t="s">
        <v>2557</v>
      </c>
    </row>
    <row r="315" spans="1:15" hidden="1">
      <c r="A315" s="116" t="s">
        <v>642</v>
      </c>
      <c r="B315" s="116" t="s">
        <v>1631</v>
      </c>
      <c r="C315" s="116" t="s">
        <v>2459</v>
      </c>
      <c r="D315" s="116" t="s">
        <v>2458</v>
      </c>
      <c r="E315" s="116" t="s">
        <v>2307</v>
      </c>
      <c r="F315" s="116" t="s">
        <v>5564</v>
      </c>
      <c r="G315" s="116" t="s">
        <v>2457</v>
      </c>
      <c r="H315" s="117"/>
      <c r="I315" s="117"/>
      <c r="J315" s="117"/>
      <c r="K315" s="118"/>
      <c r="L315" s="110" t="s">
        <v>2557</v>
      </c>
    </row>
    <row r="316" spans="1:15" hidden="1">
      <c r="A316" s="116" t="s">
        <v>587</v>
      </c>
      <c r="B316" s="116" t="s">
        <v>586</v>
      </c>
      <c r="C316" s="116" t="s">
        <v>585</v>
      </c>
      <c r="D316" s="116" t="s">
        <v>580</v>
      </c>
      <c r="E316" s="116" t="s">
        <v>574</v>
      </c>
      <c r="F316" s="116" t="s">
        <v>5565</v>
      </c>
      <c r="G316" s="116" t="s">
        <v>584</v>
      </c>
      <c r="H316" s="117"/>
      <c r="I316" s="117"/>
      <c r="J316" s="117"/>
      <c r="K316" s="118"/>
      <c r="L316" s="110" t="s">
        <v>2557</v>
      </c>
    </row>
    <row r="317" spans="1:15" hidden="1">
      <c r="A317" s="116" t="s">
        <v>882</v>
      </c>
      <c r="B317" s="116" t="s">
        <v>881</v>
      </c>
      <c r="C317" s="116" t="s">
        <v>880</v>
      </c>
      <c r="D317" s="116" t="s">
        <v>879</v>
      </c>
      <c r="E317" s="116" t="s">
        <v>837</v>
      </c>
      <c r="F317" s="116" t="s">
        <v>5566</v>
      </c>
      <c r="G317" s="116" t="s">
        <v>878</v>
      </c>
      <c r="H317" s="117"/>
      <c r="I317" s="117"/>
      <c r="J317" s="117"/>
      <c r="K317" s="118"/>
      <c r="L317" s="110" t="s">
        <v>2557</v>
      </c>
    </row>
    <row r="318" spans="1:15" hidden="1">
      <c r="A318" s="116" t="s">
        <v>642</v>
      </c>
      <c r="B318" s="116" t="s">
        <v>2343</v>
      </c>
      <c r="C318" s="116" t="s">
        <v>2342</v>
      </c>
      <c r="D318" s="116" t="s">
        <v>2341</v>
      </c>
      <c r="E318" s="116" t="s">
        <v>2307</v>
      </c>
      <c r="F318" s="116" t="s">
        <v>5567</v>
      </c>
      <c r="G318" s="116" t="s">
        <v>2340</v>
      </c>
      <c r="H318" s="117"/>
      <c r="I318" s="117"/>
      <c r="J318" s="117"/>
      <c r="K318" s="118"/>
      <c r="L318" s="110" t="s">
        <v>2557</v>
      </c>
    </row>
    <row r="319" spans="1:15" hidden="1">
      <c r="A319" s="116" t="s">
        <v>729</v>
      </c>
      <c r="B319" s="116" t="s">
        <v>3661</v>
      </c>
      <c r="C319" s="116" t="s">
        <v>3660</v>
      </c>
      <c r="D319" s="116" t="s">
        <v>3656</v>
      </c>
      <c r="E319" s="116" t="s">
        <v>3639</v>
      </c>
      <c r="F319" s="116" t="s">
        <v>5568</v>
      </c>
      <c r="G319" s="116" t="s">
        <v>3659</v>
      </c>
      <c r="H319" s="117"/>
      <c r="I319" s="117"/>
      <c r="J319" s="117"/>
      <c r="K319" s="118"/>
      <c r="L319" s="110" t="s">
        <v>2557</v>
      </c>
    </row>
    <row r="320" spans="1:15" hidden="1">
      <c r="A320" s="116" t="s">
        <v>1886</v>
      </c>
      <c r="B320" s="116" t="s">
        <v>672</v>
      </c>
      <c r="C320" s="116" t="s">
        <v>1885</v>
      </c>
      <c r="D320" s="116" t="s">
        <v>1764</v>
      </c>
      <c r="E320" s="116" t="s">
        <v>1759</v>
      </c>
      <c r="F320" s="116" t="s">
        <v>5569</v>
      </c>
      <c r="G320" s="116" t="s">
        <v>1884</v>
      </c>
      <c r="H320" s="117"/>
      <c r="I320" s="117"/>
      <c r="J320" s="117"/>
      <c r="K320" s="118"/>
      <c r="L320" s="110" t="s">
        <v>2557</v>
      </c>
    </row>
    <row r="321" spans="1:15" hidden="1">
      <c r="A321" s="116" t="s">
        <v>450</v>
      </c>
      <c r="B321" s="116" t="s">
        <v>692</v>
      </c>
      <c r="C321" s="116" t="s">
        <v>1928</v>
      </c>
      <c r="D321" s="116" t="s">
        <v>1927</v>
      </c>
      <c r="E321" s="116" t="s">
        <v>1759</v>
      </c>
      <c r="F321" s="116" t="s">
        <v>5570</v>
      </c>
      <c r="G321" s="116" t="s">
        <v>1926</v>
      </c>
      <c r="H321" s="117"/>
      <c r="I321" s="117"/>
      <c r="J321" s="117"/>
      <c r="K321" s="118"/>
      <c r="L321" s="110" t="s">
        <v>2557</v>
      </c>
    </row>
    <row r="322" spans="1:15" hidden="1">
      <c r="A322" s="116" t="s">
        <v>909</v>
      </c>
      <c r="B322" s="116" t="s">
        <v>1164</v>
      </c>
      <c r="C322" s="116" t="s">
        <v>3894</v>
      </c>
      <c r="D322" s="116" t="s">
        <v>3893</v>
      </c>
      <c r="E322" s="116" t="s">
        <v>3839</v>
      </c>
      <c r="F322" s="116" t="s">
        <v>5571</v>
      </c>
      <c r="G322" s="116" t="s">
        <v>3892</v>
      </c>
      <c r="H322" s="117"/>
      <c r="I322" s="117"/>
      <c r="J322" s="117"/>
      <c r="K322" s="118"/>
      <c r="L322" s="110" t="s">
        <v>2557</v>
      </c>
    </row>
    <row r="323" spans="1:15">
      <c r="A323" s="116" t="s">
        <v>1052</v>
      </c>
      <c r="B323" s="116" t="s">
        <v>1538</v>
      </c>
      <c r="C323" s="116" t="s">
        <v>2224</v>
      </c>
      <c r="D323" s="116" t="s">
        <v>2212</v>
      </c>
      <c r="E323" s="116" t="s">
        <v>2200</v>
      </c>
      <c r="F323" s="116" t="s">
        <v>5572</v>
      </c>
      <c r="G323" s="116" t="s">
        <v>2223</v>
      </c>
      <c r="H323" s="117">
        <v>50</v>
      </c>
      <c r="I323" s="117"/>
      <c r="J323" s="117"/>
      <c r="K323" s="118"/>
      <c r="L323" s="110" t="s">
        <v>2557</v>
      </c>
      <c r="O323" s="102" t="s">
        <v>5296</v>
      </c>
    </row>
    <row r="324" spans="1:15" hidden="1">
      <c r="A324" s="116" t="s">
        <v>642</v>
      </c>
      <c r="B324" s="116" t="s">
        <v>1642</v>
      </c>
      <c r="C324" s="116" t="s">
        <v>1641</v>
      </c>
      <c r="D324" s="116" t="s">
        <v>1640</v>
      </c>
      <c r="E324" s="116" t="s">
        <v>1230</v>
      </c>
      <c r="F324" s="116" t="s">
        <v>5573</v>
      </c>
      <c r="G324" s="116" t="s">
        <v>1639</v>
      </c>
      <c r="H324" s="117"/>
      <c r="I324" s="117"/>
      <c r="J324" s="117"/>
      <c r="K324" s="118"/>
      <c r="L324" s="110" t="s">
        <v>2557</v>
      </c>
    </row>
    <row r="325" spans="1:15">
      <c r="A325" s="116" t="s">
        <v>1827</v>
      </c>
      <c r="B325" s="116" t="s">
        <v>186</v>
      </c>
      <c r="C325" s="116" t="s">
        <v>3098</v>
      </c>
      <c r="D325" s="116" t="s">
        <v>2646</v>
      </c>
      <c r="E325" s="116" t="s">
        <v>2557</v>
      </c>
      <c r="F325" s="116" t="s">
        <v>4736</v>
      </c>
      <c r="G325" s="116" t="s">
        <v>3097</v>
      </c>
      <c r="H325" s="117">
        <v>50</v>
      </c>
      <c r="I325" s="117"/>
      <c r="J325" s="117"/>
      <c r="K325" s="118"/>
      <c r="L325" s="110" t="s">
        <v>2557</v>
      </c>
      <c r="O325" s="102" t="s">
        <v>5296</v>
      </c>
    </row>
    <row r="326" spans="1:15" hidden="1">
      <c r="A326" s="116" t="s">
        <v>3570</v>
      </c>
      <c r="B326" s="116" t="s">
        <v>1822</v>
      </c>
      <c r="C326" s="116" t="s">
        <v>3569</v>
      </c>
      <c r="D326" s="116" t="s">
        <v>3568</v>
      </c>
      <c r="E326" s="116" t="s">
        <v>3530</v>
      </c>
      <c r="F326" s="116" t="s">
        <v>5574</v>
      </c>
      <c r="G326" s="116" t="s">
        <v>3567</v>
      </c>
      <c r="H326" s="117"/>
      <c r="I326" s="117"/>
      <c r="J326" s="117"/>
      <c r="K326" s="118"/>
      <c r="L326" s="110" t="s">
        <v>2557</v>
      </c>
    </row>
    <row r="327" spans="1:15" hidden="1">
      <c r="A327" s="116" t="s">
        <v>587</v>
      </c>
      <c r="B327" s="116" t="s">
        <v>2529</v>
      </c>
      <c r="C327" s="116" t="s">
        <v>2528</v>
      </c>
      <c r="D327" s="116" t="s">
        <v>2521</v>
      </c>
      <c r="E327" s="116" t="s">
        <v>2477</v>
      </c>
      <c r="F327" s="116" t="s">
        <v>5575</v>
      </c>
      <c r="G327" s="116"/>
      <c r="H327" s="117"/>
      <c r="I327" s="117"/>
      <c r="J327" s="117"/>
      <c r="K327" s="118"/>
      <c r="L327" s="110" t="s">
        <v>2557</v>
      </c>
    </row>
    <row r="328" spans="1:15" hidden="1">
      <c r="A328" s="116" t="s">
        <v>1521</v>
      </c>
      <c r="B328" s="116" t="s">
        <v>1520</v>
      </c>
      <c r="C328" s="116" t="s">
        <v>1519</v>
      </c>
      <c r="D328" s="116" t="s">
        <v>1231</v>
      </c>
      <c r="E328" s="116" t="s">
        <v>1230</v>
      </c>
      <c r="F328" s="116" t="s">
        <v>5363</v>
      </c>
      <c r="G328" s="116" t="s">
        <v>1518</v>
      </c>
      <c r="H328" s="117"/>
      <c r="I328" s="117"/>
      <c r="J328" s="117"/>
      <c r="K328" s="118"/>
      <c r="L328" s="110" t="s">
        <v>2557</v>
      </c>
    </row>
    <row r="329" spans="1:15">
      <c r="A329" s="116" t="s">
        <v>2095</v>
      </c>
      <c r="B329" s="116" t="s">
        <v>2094</v>
      </c>
      <c r="C329" s="116" t="s">
        <v>2093</v>
      </c>
      <c r="D329" s="116" t="s">
        <v>1978</v>
      </c>
      <c r="E329" s="116" t="s">
        <v>1954</v>
      </c>
      <c r="F329" s="116" t="s">
        <v>5473</v>
      </c>
      <c r="G329" s="116" t="s">
        <v>2092</v>
      </c>
      <c r="H329" s="117">
        <v>1100</v>
      </c>
      <c r="I329" s="117">
        <v>495</v>
      </c>
      <c r="J329" s="117"/>
      <c r="K329" s="118">
        <f ca="1">TODAY()-43</f>
        <v>43951</v>
      </c>
      <c r="L329" s="110" t="s">
        <v>2557</v>
      </c>
      <c r="O329" s="102" t="s">
        <v>5296</v>
      </c>
    </row>
    <row r="330" spans="1:15" hidden="1">
      <c r="A330" s="116" t="s">
        <v>1482</v>
      </c>
      <c r="B330" s="116" t="s">
        <v>3465</v>
      </c>
      <c r="C330" s="116" t="s">
        <v>3464</v>
      </c>
      <c r="D330" s="116" t="s">
        <v>3463</v>
      </c>
      <c r="E330" s="116" t="s">
        <v>3462</v>
      </c>
      <c r="F330" s="116" t="s">
        <v>5576</v>
      </c>
      <c r="G330" s="116" t="s">
        <v>3461</v>
      </c>
      <c r="H330" s="117"/>
      <c r="I330" s="117"/>
      <c r="J330" s="117"/>
      <c r="K330" s="118"/>
      <c r="L330" s="110" t="s">
        <v>2557</v>
      </c>
    </row>
    <row r="331" spans="1:15" hidden="1">
      <c r="A331" s="116" t="s">
        <v>3933</v>
      </c>
      <c r="B331" s="116" t="s">
        <v>146</v>
      </c>
      <c r="C331" s="116" t="s">
        <v>3932</v>
      </c>
      <c r="D331" s="116" t="s">
        <v>793</v>
      </c>
      <c r="E331" s="116" t="s">
        <v>3839</v>
      </c>
      <c r="F331" s="116" t="s">
        <v>5577</v>
      </c>
      <c r="G331" s="116" t="s">
        <v>3931</v>
      </c>
      <c r="H331" s="117"/>
      <c r="I331" s="117"/>
      <c r="J331" s="117"/>
      <c r="K331" s="118"/>
      <c r="L331" s="110" t="s">
        <v>2557</v>
      </c>
    </row>
    <row r="332" spans="1:15">
      <c r="A332" s="116" t="s">
        <v>2828</v>
      </c>
      <c r="B332" s="116" t="s">
        <v>790</v>
      </c>
      <c r="C332" s="116" t="s">
        <v>2827</v>
      </c>
      <c r="D332" s="116" t="s">
        <v>2826</v>
      </c>
      <c r="E332" s="116" t="s">
        <v>2557</v>
      </c>
      <c r="F332" s="116" t="s">
        <v>5578</v>
      </c>
      <c r="G332" s="116" t="s">
        <v>2825</v>
      </c>
      <c r="H332" s="102">
        <v>275</v>
      </c>
      <c r="I332" s="102">
        <v>0</v>
      </c>
      <c r="J332" s="102">
        <v>198</v>
      </c>
      <c r="K332" s="118"/>
      <c r="L332" s="110" t="s">
        <v>2557</v>
      </c>
      <c r="O332" s="107" t="s">
        <v>5305</v>
      </c>
    </row>
    <row r="333" spans="1:15" hidden="1">
      <c r="A333" s="116" t="s">
        <v>112</v>
      </c>
      <c r="B333" s="116" t="s">
        <v>633</v>
      </c>
      <c r="C333" s="116" t="s">
        <v>732</v>
      </c>
      <c r="D333" s="116" t="s">
        <v>731</v>
      </c>
      <c r="E333" s="116" t="s">
        <v>721</v>
      </c>
      <c r="F333" s="116" t="s">
        <v>5579</v>
      </c>
      <c r="G333" s="116" t="s">
        <v>730</v>
      </c>
      <c r="H333" s="117"/>
      <c r="I333" s="117"/>
      <c r="J333" s="117"/>
      <c r="K333" s="118"/>
      <c r="L333" s="110" t="s">
        <v>2557</v>
      </c>
    </row>
    <row r="334" spans="1:15" hidden="1">
      <c r="A334" s="116" t="s">
        <v>299</v>
      </c>
      <c r="B334" s="116" t="s">
        <v>1265</v>
      </c>
      <c r="C334" s="116" t="s">
        <v>1264</v>
      </c>
      <c r="D334" s="116" t="s">
        <v>1263</v>
      </c>
      <c r="E334" s="116" t="s">
        <v>1230</v>
      </c>
      <c r="F334" s="116" t="s">
        <v>5580</v>
      </c>
      <c r="G334" s="116" t="s">
        <v>1262</v>
      </c>
      <c r="H334" s="117"/>
      <c r="I334" s="117"/>
      <c r="J334" s="117"/>
      <c r="K334" s="118"/>
      <c r="L334" s="110" t="s">
        <v>2557</v>
      </c>
    </row>
    <row r="335" spans="1:15">
      <c r="A335" s="116" t="s">
        <v>160</v>
      </c>
      <c r="B335" s="116" t="s">
        <v>4047</v>
      </c>
      <c r="C335" s="116" t="s">
        <v>4046</v>
      </c>
      <c r="D335" s="116" t="s">
        <v>3983</v>
      </c>
      <c r="E335" s="116" t="s">
        <v>3839</v>
      </c>
      <c r="F335" s="116" t="s">
        <v>5487</v>
      </c>
      <c r="G335" s="116"/>
      <c r="H335" s="117">
        <v>50</v>
      </c>
      <c r="I335" s="117"/>
      <c r="J335" s="117"/>
      <c r="K335" s="118"/>
      <c r="L335" s="110" t="s">
        <v>2557</v>
      </c>
      <c r="O335" s="102" t="s">
        <v>5296</v>
      </c>
    </row>
    <row r="336" spans="1:15" hidden="1">
      <c r="A336" s="116" t="s">
        <v>177</v>
      </c>
      <c r="B336" s="116" t="s">
        <v>176</v>
      </c>
      <c r="C336" s="116" t="s">
        <v>175</v>
      </c>
      <c r="D336" s="116" t="s">
        <v>174</v>
      </c>
      <c r="E336" s="116" t="s">
        <v>90</v>
      </c>
      <c r="F336" s="116" t="s">
        <v>5581</v>
      </c>
      <c r="G336" s="116" t="s">
        <v>173</v>
      </c>
      <c r="H336" s="117"/>
      <c r="I336" s="117"/>
      <c r="J336" s="117"/>
      <c r="K336" s="118"/>
      <c r="L336" s="110" t="s">
        <v>2557</v>
      </c>
    </row>
    <row r="337" spans="1:15">
      <c r="A337" s="116" t="s">
        <v>235</v>
      </c>
      <c r="B337" s="116" t="s">
        <v>3795</v>
      </c>
      <c r="C337" s="116" t="s">
        <v>3794</v>
      </c>
      <c r="D337" s="116" t="s">
        <v>3793</v>
      </c>
      <c r="E337" s="116" t="s">
        <v>3730</v>
      </c>
      <c r="F337" s="116" t="s">
        <v>5582</v>
      </c>
      <c r="G337" s="116" t="s">
        <v>3792</v>
      </c>
      <c r="H337" s="117">
        <v>50</v>
      </c>
      <c r="I337" s="117"/>
      <c r="J337" s="117"/>
      <c r="K337" s="118"/>
      <c r="L337" s="110" t="s">
        <v>2557</v>
      </c>
      <c r="O337" s="102" t="s">
        <v>5296</v>
      </c>
    </row>
    <row r="338" spans="1:15" hidden="1">
      <c r="A338" s="116" t="s">
        <v>309</v>
      </c>
      <c r="B338" s="116" t="s">
        <v>308</v>
      </c>
      <c r="C338" s="116" t="s">
        <v>307</v>
      </c>
      <c r="D338" s="116" t="s">
        <v>306</v>
      </c>
      <c r="E338" s="116" t="s">
        <v>250</v>
      </c>
      <c r="F338" s="116" t="s">
        <v>5583</v>
      </c>
      <c r="G338" s="116" t="s">
        <v>305</v>
      </c>
      <c r="H338" s="117"/>
      <c r="I338" s="117"/>
      <c r="J338" s="117"/>
      <c r="K338" s="118"/>
      <c r="L338" s="110" t="s">
        <v>2557</v>
      </c>
    </row>
    <row r="339" spans="1:15" hidden="1">
      <c r="A339" s="116" t="s">
        <v>2194</v>
      </c>
      <c r="B339" s="116" t="s">
        <v>605</v>
      </c>
      <c r="C339" s="116" t="s">
        <v>3550</v>
      </c>
      <c r="D339" s="116" t="s">
        <v>3549</v>
      </c>
      <c r="E339" s="116" t="s">
        <v>3530</v>
      </c>
      <c r="F339" s="116" t="s">
        <v>5584</v>
      </c>
      <c r="G339" s="116" t="s">
        <v>3548</v>
      </c>
      <c r="H339" s="117"/>
      <c r="I339" s="117"/>
      <c r="J339" s="117"/>
      <c r="K339" s="118"/>
      <c r="L339" s="110" t="s">
        <v>2557</v>
      </c>
    </row>
    <row r="340" spans="1:15">
      <c r="A340" s="116" t="s">
        <v>659</v>
      </c>
      <c r="B340" s="116" t="s">
        <v>3083</v>
      </c>
      <c r="C340" s="116" t="s">
        <v>3082</v>
      </c>
      <c r="D340" s="116" t="s">
        <v>2801</v>
      </c>
      <c r="E340" s="116" t="s">
        <v>2557</v>
      </c>
      <c r="F340" s="116" t="s">
        <v>5585</v>
      </c>
      <c r="G340" s="116" t="s">
        <v>3081</v>
      </c>
      <c r="H340" s="102">
        <v>275</v>
      </c>
      <c r="I340" s="102">
        <v>0</v>
      </c>
      <c r="J340" s="102">
        <v>198</v>
      </c>
      <c r="K340" s="118"/>
      <c r="L340" s="110" t="s">
        <v>2557</v>
      </c>
      <c r="O340" s="102" t="s">
        <v>5296</v>
      </c>
    </row>
    <row r="341" spans="1:15">
      <c r="A341" s="116" t="s">
        <v>1973</v>
      </c>
      <c r="B341" s="116" t="s">
        <v>1972</v>
      </c>
      <c r="C341" s="116" t="s">
        <v>1971</v>
      </c>
      <c r="D341" s="116" t="s">
        <v>1970</v>
      </c>
      <c r="E341" s="116" t="s">
        <v>1954</v>
      </c>
      <c r="F341" s="116" t="s">
        <v>5332</v>
      </c>
      <c r="G341" s="116" t="s">
        <v>1969</v>
      </c>
      <c r="H341" s="117">
        <v>50</v>
      </c>
      <c r="I341" s="117"/>
      <c r="J341" s="117"/>
      <c r="K341" s="118"/>
      <c r="L341" s="110" t="s">
        <v>2557</v>
      </c>
      <c r="O341" s="102" t="s">
        <v>5296</v>
      </c>
    </row>
    <row r="342" spans="1:15" hidden="1">
      <c r="A342" s="116" t="s">
        <v>48</v>
      </c>
      <c r="B342" s="116" t="s">
        <v>1010</v>
      </c>
      <c r="C342" s="116" t="s">
        <v>1009</v>
      </c>
      <c r="D342" s="116" t="s">
        <v>1008</v>
      </c>
      <c r="E342" s="116" t="s">
        <v>837</v>
      </c>
      <c r="F342" s="116" t="s">
        <v>5586</v>
      </c>
      <c r="G342" s="116" t="s">
        <v>1007</v>
      </c>
      <c r="H342" s="117"/>
      <c r="I342" s="117"/>
      <c r="J342" s="117"/>
      <c r="K342" s="118"/>
      <c r="L342" s="110" t="s">
        <v>2557</v>
      </c>
    </row>
    <row r="343" spans="1:15">
      <c r="A343" s="116" t="s">
        <v>578</v>
      </c>
      <c r="B343" s="116" t="s">
        <v>1980</v>
      </c>
      <c r="C343" s="116" t="s">
        <v>1979</v>
      </c>
      <c r="D343" s="116" t="s">
        <v>1978</v>
      </c>
      <c r="E343" s="116" t="s">
        <v>1954</v>
      </c>
      <c r="F343" s="116" t="s">
        <v>5473</v>
      </c>
      <c r="G343" s="116" t="s">
        <v>1977</v>
      </c>
      <c r="H343" s="102">
        <v>275</v>
      </c>
      <c r="I343" s="102">
        <v>0</v>
      </c>
      <c r="J343" s="102">
        <v>0</v>
      </c>
      <c r="K343" s="118"/>
      <c r="L343" s="110" t="s">
        <v>2557</v>
      </c>
      <c r="O343" s="102" t="s">
        <v>5296</v>
      </c>
    </row>
    <row r="344" spans="1:15" hidden="1">
      <c r="A344" s="116" t="s">
        <v>299</v>
      </c>
      <c r="B344" s="116" t="s">
        <v>2572</v>
      </c>
      <c r="C344" s="116" t="s">
        <v>2571</v>
      </c>
      <c r="D344" s="116" t="s">
        <v>2570</v>
      </c>
      <c r="E344" s="116" t="s">
        <v>2557</v>
      </c>
      <c r="F344" s="116" t="s">
        <v>5587</v>
      </c>
      <c r="G344" s="116" t="s">
        <v>2569</v>
      </c>
      <c r="H344" s="117"/>
      <c r="I344" s="117"/>
      <c r="J344" s="117"/>
      <c r="K344" s="118"/>
      <c r="L344" s="110" t="s">
        <v>2557</v>
      </c>
    </row>
    <row r="345" spans="1:15" hidden="1">
      <c r="A345" s="116" t="s">
        <v>48</v>
      </c>
      <c r="B345" s="116" t="s">
        <v>1835</v>
      </c>
      <c r="C345" s="116" t="s">
        <v>1834</v>
      </c>
      <c r="D345" s="116" t="s">
        <v>1833</v>
      </c>
      <c r="E345" s="116" t="s">
        <v>1759</v>
      </c>
      <c r="F345" s="116" t="s">
        <v>5588</v>
      </c>
      <c r="G345" s="116" t="s">
        <v>1832</v>
      </c>
      <c r="H345" s="117"/>
      <c r="I345" s="117"/>
      <c r="J345" s="117"/>
      <c r="K345" s="118"/>
      <c r="L345" s="110" t="s">
        <v>2557</v>
      </c>
    </row>
    <row r="346" spans="1:15">
      <c r="A346" s="116" t="s">
        <v>1014</v>
      </c>
      <c r="B346" s="116" t="s">
        <v>1013</v>
      </c>
      <c r="C346" s="116" t="s">
        <v>1012</v>
      </c>
      <c r="D346" s="116" t="s">
        <v>986</v>
      </c>
      <c r="E346" s="116" t="s">
        <v>837</v>
      </c>
      <c r="F346" s="116" t="s">
        <v>5589</v>
      </c>
      <c r="G346" s="116" t="s">
        <v>1011</v>
      </c>
      <c r="H346" s="117">
        <v>50</v>
      </c>
      <c r="I346" s="117"/>
      <c r="J346" s="117"/>
      <c r="K346" s="118"/>
      <c r="L346" s="110" t="s">
        <v>2557</v>
      </c>
      <c r="O346" s="102" t="s">
        <v>5296</v>
      </c>
    </row>
    <row r="347" spans="1:15">
      <c r="A347" s="116" t="s">
        <v>155</v>
      </c>
      <c r="B347" s="116" t="s">
        <v>3242</v>
      </c>
      <c r="C347" s="116" t="s">
        <v>3241</v>
      </c>
      <c r="D347" s="116" t="s">
        <v>2757</v>
      </c>
      <c r="E347" s="116" t="s">
        <v>2557</v>
      </c>
      <c r="F347" s="116" t="s">
        <v>4571</v>
      </c>
      <c r="G347" s="116"/>
      <c r="H347" s="117">
        <v>50</v>
      </c>
      <c r="I347" s="117"/>
      <c r="J347" s="117"/>
      <c r="K347" s="118"/>
      <c r="L347" s="110" t="s">
        <v>2557</v>
      </c>
      <c r="O347" s="102" t="s">
        <v>5296</v>
      </c>
    </row>
    <row r="348" spans="1:15">
      <c r="A348" s="116" t="s">
        <v>3599</v>
      </c>
      <c r="B348" s="116" t="s">
        <v>707</v>
      </c>
      <c r="C348" s="116" t="s">
        <v>3598</v>
      </c>
      <c r="D348" s="116" t="s">
        <v>3597</v>
      </c>
      <c r="E348" s="116" t="s">
        <v>3530</v>
      </c>
      <c r="F348" s="116" t="s">
        <v>5590</v>
      </c>
      <c r="G348" s="116"/>
      <c r="H348" s="117">
        <v>50</v>
      </c>
      <c r="I348" s="117"/>
      <c r="J348" s="117"/>
      <c r="K348" s="118"/>
      <c r="L348" s="110" t="s">
        <v>2557</v>
      </c>
      <c r="O348" s="102" t="s">
        <v>5296</v>
      </c>
    </row>
    <row r="349" spans="1:15" hidden="1">
      <c r="A349" s="116" t="s">
        <v>3179</v>
      </c>
      <c r="B349" s="116" t="s">
        <v>971</v>
      </c>
      <c r="C349" s="116" t="s">
        <v>3178</v>
      </c>
      <c r="D349" s="116" t="s">
        <v>2801</v>
      </c>
      <c r="E349" s="116" t="s">
        <v>2557</v>
      </c>
      <c r="F349" s="116" t="s">
        <v>5591</v>
      </c>
      <c r="G349" s="116" t="s">
        <v>3177</v>
      </c>
      <c r="H349" s="117"/>
      <c r="I349" s="117"/>
      <c r="J349" s="117"/>
      <c r="K349" s="118"/>
      <c r="L349" s="110" t="s">
        <v>2557</v>
      </c>
    </row>
    <row r="350" spans="1:15" hidden="1">
      <c r="A350" s="116" t="s">
        <v>372</v>
      </c>
      <c r="B350" s="116" t="s">
        <v>176</v>
      </c>
      <c r="C350" s="116" t="s">
        <v>2510</v>
      </c>
      <c r="D350" s="116" t="s">
        <v>2492</v>
      </c>
      <c r="E350" s="116" t="s">
        <v>2477</v>
      </c>
      <c r="F350" s="116" t="s">
        <v>5592</v>
      </c>
      <c r="G350" s="116" t="s">
        <v>2509</v>
      </c>
      <c r="H350" s="117"/>
      <c r="I350" s="117"/>
      <c r="J350" s="117"/>
      <c r="K350" s="118"/>
      <c r="L350" s="110" t="s">
        <v>2557</v>
      </c>
    </row>
    <row r="351" spans="1:15" hidden="1">
      <c r="A351" s="116" t="s">
        <v>2766</v>
      </c>
      <c r="B351" s="116" t="s">
        <v>1378</v>
      </c>
      <c r="C351" s="116" t="s">
        <v>2789</v>
      </c>
      <c r="D351" s="116" t="s">
        <v>2788</v>
      </c>
      <c r="E351" s="116" t="s">
        <v>2557</v>
      </c>
      <c r="F351" s="116" t="s">
        <v>5593</v>
      </c>
      <c r="G351" s="116" t="s">
        <v>2787</v>
      </c>
      <c r="H351" s="117"/>
      <c r="I351" s="117"/>
      <c r="J351" s="117"/>
      <c r="K351" s="118"/>
      <c r="L351" s="110" t="s">
        <v>2557</v>
      </c>
    </row>
    <row r="352" spans="1:15" hidden="1">
      <c r="A352" s="116" t="s">
        <v>737</v>
      </c>
      <c r="B352" s="116" t="s">
        <v>195</v>
      </c>
      <c r="C352" s="116" t="s">
        <v>3108</v>
      </c>
      <c r="D352" s="116" t="s">
        <v>2646</v>
      </c>
      <c r="E352" s="116" t="s">
        <v>2557</v>
      </c>
      <c r="F352" s="116" t="s">
        <v>4736</v>
      </c>
      <c r="G352" s="116" t="s">
        <v>3107</v>
      </c>
      <c r="H352" s="117"/>
      <c r="I352" s="117"/>
      <c r="J352" s="117"/>
      <c r="K352" s="118"/>
      <c r="L352" s="110" t="s">
        <v>2557</v>
      </c>
    </row>
    <row r="353" spans="1:15" hidden="1">
      <c r="A353" s="116" t="s">
        <v>289</v>
      </c>
      <c r="B353" s="116" t="s">
        <v>2527</v>
      </c>
      <c r="C353" s="116" t="s">
        <v>2526</v>
      </c>
      <c r="D353" s="116" t="s">
        <v>2525</v>
      </c>
      <c r="E353" s="116" t="s">
        <v>2477</v>
      </c>
      <c r="F353" s="116" t="s">
        <v>5594</v>
      </c>
      <c r="G353" s="116" t="s">
        <v>2524</v>
      </c>
      <c r="H353" s="117"/>
      <c r="I353" s="117"/>
      <c r="J353" s="117"/>
      <c r="K353" s="118"/>
      <c r="L353" s="110" t="s">
        <v>2557</v>
      </c>
    </row>
    <row r="354" spans="1:15">
      <c r="A354" s="116" t="s">
        <v>900</v>
      </c>
      <c r="B354" s="116" t="s">
        <v>899</v>
      </c>
      <c r="C354" s="116" t="s">
        <v>898</v>
      </c>
      <c r="D354" s="116" t="s">
        <v>897</v>
      </c>
      <c r="E354" s="116" t="s">
        <v>837</v>
      </c>
      <c r="F354" s="116" t="s">
        <v>5595</v>
      </c>
      <c r="G354" s="116" t="s">
        <v>896</v>
      </c>
      <c r="H354" s="117">
        <v>50</v>
      </c>
      <c r="I354" s="117"/>
      <c r="J354" s="117"/>
      <c r="K354" s="118"/>
      <c r="L354" s="110" t="s">
        <v>2557</v>
      </c>
      <c r="O354" s="102" t="s">
        <v>5296</v>
      </c>
    </row>
    <row r="355" spans="1:15" hidden="1">
      <c r="A355" s="116" t="s">
        <v>2042</v>
      </c>
      <c r="B355" s="116" t="s">
        <v>1654</v>
      </c>
      <c r="C355" s="116" t="s">
        <v>3289</v>
      </c>
      <c r="D355" s="116" t="s">
        <v>2665</v>
      </c>
      <c r="E355" s="116" t="s">
        <v>2557</v>
      </c>
      <c r="F355" s="116" t="s">
        <v>5596</v>
      </c>
      <c r="G355" s="116" t="s">
        <v>3288</v>
      </c>
      <c r="H355" s="117"/>
      <c r="I355" s="117"/>
      <c r="J355" s="117"/>
      <c r="K355" s="118"/>
      <c r="L355" s="110" t="s">
        <v>2557</v>
      </c>
    </row>
    <row r="356" spans="1:15" hidden="1">
      <c r="A356" s="116" t="s">
        <v>3460</v>
      </c>
      <c r="B356" s="116" t="s">
        <v>1595</v>
      </c>
      <c r="C356" s="116" t="s">
        <v>3459</v>
      </c>
      <c r="D356" s="116" t="s">
        <v>3458</v>
      </c>
      <c r="E356" s="116" t="s">
        <v>3448</v>
      </c>
      <c r="F356" s="116" t="s">
        <v>5597</v>
      </c>
      <c r="G356" s="116" t="s">
        <v>3457</v>
      </c>
      <c r="H356" s="117"/>
      <c r="I356" s="117"/>
      <c r="J356" s="117"/>
      <c r="K356" s="118"/>
      <c r="L356" s="110" t="s">
        <v>2557</v>
      </c>
    </row>
    <row r="357" spans="1:15">
      <c r="A357" s="116" t="s">
        <v>160</v>
      </c>
      <c r="B357" s="116" t="s">
        <v>3671</v>
      </c>
      <c r="C357" s="116" t="s">
        <v>3670</v>
      </c>
      <c r="D357" s="116" t="s">
        <v>3656</v>
      </c>
      <c r="E357" s="116" t="s">
        <v>3639</v>
      </c>
      <c r="F357" s="116" t="s">
        <v>5598</v>
      </c>
      <c r="G357" s="116" t="s">
        <v>3669</v>
      </c>
      <c r="H357" s="117">
        <v>50</v>
      </c>
      <c r="I357" s="117"/>
      <c r="J357" s="117"/>
      <c r="K357" s="118"/>
      <c r="L357" s="110" t="s">
        <v>2557</v>
      </c>
      <c r="O357" s="102" t="s">
        <v>5296</v>
      </c>
    </row>
    <row r="358" spans="1:15" hidden="1">
      <c r="A358" s="116" t="s">
        <v>489</v>
      </c>
      <c r="B358" s="116" t="s">
        <v>2329</v>
      </c>
      <c r="C358" s="116" t="s">
        <v>2328</v>
      </c>
      <c r="D358" s="116" t="s">
        <v>2327</v>
      </c>
      <c r="E358" s="116" t="s">
        <v>2307</v>
      </c>
      <c r="F358" s="116" t="s">
        <v>5599</v>
      </c>
      <c r="G358" s="116" t="s">
        <v>2326</v>
      </c>
      <c r="H358" s="117"/>
      <c r="I358" s="117"/>
      <c r="J358" s="117"/>
      <c r="K358" s="118"/>
      <c r="L358" s="110" t="s">
        <v>2557</v>
      </c>
    </row>
    <row r="359" spans="1:15" hidden="1">
      <c r="A359" s="116" t="s">
        <v>1185</v>
      </c>
      <c r="B359" s="116" t="s">
        <v>1184</v>
      </c>
      <c r="C359" s="116" t="s">
        <v>1183</v>
      </c>
      <c r="D359" s="116" t="s">
        <v>1182</v>
      </c>
      <c r="E359" s="116" t="s">
        <v>1141</v>
      </c>
      <c r="F359" s="116" t="s">
        <v>5600</v>
      </c>
      <c r="G359" s="116" t="s">
        <v>1181</v>
      </c>
      <c r="H359" s="117"/>
      <c r="I359" s="117"/>
      <c r="J359" s="117"/>
      <c r="K359" s="118"/>
      <c r="L359" s="110" t="s">
        <v>2557</v>
      </c>
    </row>
    <row r="360" spans="1:15" hidden="1">
      <c r="A360" s="116" t="s">
        <v>3521</v>
      </c>
      <c r="B360" s="116" t="s">
        <v>87</v>
      </c>
      <c r="C360" s="116" t="s">
        <v>3668</v>
      </c>
      <c r="D360" s="116" t="s">
        <v>3667</v>
      </c>
      <c r="E360" s="116" t="s">
        <v>3639</v>
      </c>
      <c r="F360" s="116" t="s">
        <v>5601</v>
      </c>
      <c r="G360" s="116" t="s">
        <v>3666</v>
      </c>
      <c r="H360" s="117"/>
      <c r="I360" s="117"/>
      <c r="J360" s="117"/>
      <c r="K360" s="118"/>
      <c r="L360" s="110" t="s">
        <v>2557</v>
      </c>
    </row>
    <row r="361" spans="1:15" hidden="1">
      <c r="A361" s="116" t="s">
        <v>494</v>
      </c>
      <c r="B361" s="116" t="s">
        <v>4217</v>
      </c>
      <c r="C361" s="116" t="s">
        <v>163</v>
      </c>
      <c r="D361" s="116" t="s">
        <v>4216</v>
      </c>
      <c r="E361" s="116" t="s">
        <v>4156</v>
      </c>
      <c r="F361" s="116" t="s">
        <v>5602</v>
      </c>
      <c r="G361" s="116" t="s">
        <v>4215</v>
      </c>
      <c r="H361" s="117"/>
      <c r="I361" s="117"/>
      <c r="J361" s="117"/>
      <c r="K361" s="118"/>
      <c r="L361" s="110" t="s">
        <v>2557</v>
      </c>
    </row>
    <row r="362" spans="1:15" hidden="1">
      <c r="A362" s="116" t="s">
        <v>613</v>
      </c>
      <c r="B362" s="116" t="s">
        <v>1249</v>
      </c>
      <c r="C362" s="116" t="s">
        <v>2317</v>
      </c>
      <c r="D362" s="116" t="s">
        <v>1990</v>
      </c>
      <c r="E362" s="116" t="s">
        <v>2307</v>
      </c>
      <c r="F362" s="116" t="s">
        <v>5603</v>
      </c>
      <c r="G362" s="116" t="s">
        <v>2316</v>
      </c>
      <c r="H362" s="117"/>
      <c r="I362" s="117"/>
      <c r="J362" s="117"/>
      <c r="K362" s="118"/>
      <c r="L362" s="110" t="s">
        <v>2557</v>
      </c>
    </row>
    <row r="363" spans="1:15" hidden="1">
      <c r="A363" s="116" t="s">
        <v>160</v>
      </c>
      <c r="B363" s="116" t="s">
        <v>159</v>
      </c>
      <c r="C363" s="116" t="s">
        <v>158</v>
      </c>
      <c r="D363" s="116" t="s">
        <v>157</v>
      </c>
      <c r="E363" s="116" t="s">
        <v>90</v>
      </c>
      <c r="F363" s="116" t="s">
        <v>5604</v>
      </c>
      <c r="G363" s="116" t="s">
        <v>156</v>
      </c>
      <c r="H363" s="117"/>
      <c r="I363" s="117"/>
      <c r="J363" s="117"/>
      <c r="K363" s="118"/>
      <c r="L363" s="110" t="s">
        <v>2557</v>
      </c>
    </row>
    <row r="364" spans="1:15" hidden="1">
      <c r="A364" s="116" t="s">
        <v>299</v>
      </c>
      <c r="B364" s="116" t="s">
        <v>3190</v>
      </c>
      <c r="C364" s="116" t="s">
        <v>3189</v>
      </c>
      <c r="D364" s="116" t="s">
        <v>2862</v>
      </c>
      <c r="E364" s="116" t="s">
        <v>2557</v>
      </c>
      <c r="F364" s="116" t="s">
        <v>4493</v>
      </c>
      <c r="G364" s="116" t="s">
        <v>3188</v>
      </c>
      <c r="H364" s="117"/>
      <c r="I364" s="117"/>
      <c r="J364" s="117"/>
      <c r="K364" s="118"/>
      <c r="L364" s="110" t="s">
        <v>2557</v>
      </c>
    </row>
    <row r="365" spans="1:15">
      <c r="A365" s="116" t="s">
        <v>1462</v>
      </c>
      <c r="B365" s="116" t="s">
        <v>387</v>
      </c>
      <c r="C365" s="116" t="s">
        <v>2545</v>
      </c>
      <c r="D365" s="116" t="s">
        <v>2521</v>
      </c>
      <c r="E365" s="116" t="s">
        <v>2477</v>
      </c>
      <c r="F365" s="116" t="s">
        <v>5605</v>
      </c>
      <c r="G365" s="116"/>
      <c r="H365" s="117">
        <v>1100</v>
      </c>
      <c r="I365" s="117">
        <v>123.75</v>
      </c>
      <c r="J365" s="117"/>
      <c r="K365" s="118">
        <f ca="1">TODAY()-4</f>
        <v>43990</v>
      </c>
      <c r="L365" s="110" t="s">
        <v>2557</v>
      </c>
      <c r="O365" s="102" t="s">
        <v>5296</v>
      </c>
    </row>
    <row r="366" spans="1:15" hidden="1">
      <c r="A366" s="116" t="s">
        <v>2974</v>
      </c>
      <c r="B366" s="116" t="s">
        <v>1455</v>
      </c>
      <c r="C366" s="116" t="s">
        <v>2973</v>
      </c>
      <c r="D366" s="116" t="s">
        <v>2558</v>
      </c>
      <c r="E366" s="116" t="s">
        <v>2557</v>
      </c>
      <c r="F366" s="116" t="s">
        <v>5606</v>
      </c>
      <c r="G366" s="116" t="s">
        <v>2972</v>
      </c>
      <c r="H366" s="117"/>
      <c r="I366" s="117"/>
      <c r="J366" s="117"/>
      <c r="K366" s="118"/>
      <c r="L366" s="110" t="s">
        <v>2557</v>
      </c>
    </row>
    <row r="367" spans="1:15">
      <c r="A367" s="116" t="s">
        <v>3432</v>
      </c>
      <c r="B367" s="116" t="s">
        <v>916</v>
      </c>
      <c r="C367" s="116" t="s">
        <v>3431</v>
      </c>
      <c r="D367" s="116" t="s">
        <v>3314</v>
      </c>
      <c r="E367" s="116" t="s">
        <v>2557</v>
      </c>
      <c r="F367" s="116" t="s">
        <v>5607</v>
      </c>
      <c r="G367" s="116" t="s">
        <v>3430</v>
      </c>
      <c r="H367" s="117">
        <v>1100</v>
      </c>
      <c r="I367" s="117">
        <v>495</v>
      </c>
      <c r="J367" s="117"/>
      <c r="K367" s="118">
        <f ca="1">TODAY()-62</f>
        <v>43932</v>
      </c>
      <c r="L367" s="110" t="s">
        <v>2557</v>
      </c>
      <c r="O367" s="102" t="s">
        <v>5296</v>
      </c>
    </row>
    <row r="368" spans="1:15" hidden="1">
      <c r="A368" s="116" t="s">
        <v>455</v>
      </c>
      <c r="B368" s="116" t="s">
        <v>967</v>
      </c>
      <c r="C368" s="116" t="s">
        <v>966</v>
      </c>
      <c r="D368" s="116" t="s">
        <v>965</v>
      </c>
      <c r="E368" s="116" t="s">
        <v>837</v>
      </c>
      <c r="F368" s="116" t="s">
        <v>5608</v>
      </c>
      <c r="G368" s="116" t="s">
        <v>964</v>
      </c>
      <c r="H368" s="117"/>
      <c r="I368" s="117"/>
      <c r="J368" s="117"/>
      <c r="K368" s="118"/>
      <c r="L368" s="110" t="s">
        <v>2557</v>
      </c>
    </row>
    <row r="369" spans="1:15" hidden="1">
      <c r="A369" s="116" t="s">
        <v>3279</v>
      </c>
      <c r="B369" s="116" t="s">
        <v>383</v>
      </c>
      <c r="C369" s="116" t="s">
        <v>3278</v>
      </c>
      <c r="D369" s="116" t="s">
        <v>2605</v>
      </c>
      <c r="E369" s="116" t="s">
        <v>2557</v>
      </c>
      <c r="F369" s="116" t="s">
        <v>4884</v>
      </c>
      <c r="G369" s="116" t="s">
        <v>3277</v>
      </c>
      <c r="H369" s="117"/>
      <c r="I369" s="117"/>
      <c r="J369" s="117"/>
      <c r="K369" s="118"/>
      <c r="L369" s="110" t="s">
        <v>2557</v>
      </c>
    </row>
    <row r="370" spans="1:15">
      <c r="A370" s="116" t="s">
        <v>2055</v>
      </c>
      <c r="B370" s="116" t="s">
        <v>3047</v>
      </c>
      <c r="C370" s="116" t="s">
        <v>3046</v>
      </c>
      <c r="D370" s="116" t="s">
        <v>2751</v>
      </c>
      <c r="E370" s="116" t="s">
        <v>2557</v>
      </c>
      <c r="F370" s="116" t="s">
        <v>4500</v>
      </c>
      <c r="G370" s="116" t="s">
        <v>3045</v>
      </c>
      <c r="H370" s="117">
        <v>50</v>
      </c>
      <c r="I370" s="117"/>
      <c r="J370" s="117"/>
      <c r="K370" s="118"/>
      <c r="L370" s="110" t="s">
        <v>2557</v>
      </c>
      <c r="O370" s="102" t="s">
        <v>5296</v>
      </c>
    </row>
    <row r="371" spans="1:15">
      <c r="A371" s="116" t="s">
        <v>372</v>
      </c>
      <c r="B371" s="116" t="s">
        <v>843</v>
      </c>
      <c r="C371" s="116" t="s">
        <v>3385</v>
      </c>
      <c r="D371" s="116" t="s">
        <v>2751</v>
      </c>
      <c r="E371" s="116" t="s">
        <v>2557</v>
      </c>
      <c r="F371" s="116" t="s">
        <v>5472</v>
      </c>
      <c r="G371" s="116" t="s">
        <v>3384</v>
      </c>
      <c r="H371" s="117">
        <v>1100</v>
      </c>
      <c r="I371" s="117">
        <v>123.75</v>
      </c>
      <c r="J371" s="117"/>
      <c r="K371" s="118">
        <f ca="1">TODAY()-52</f>
        <v>43942</v>
      </c>
      <c r="L371" s="110" t="s">
        <v>2557</v>
      </c>
      <c r="O371" s="102" t="s">
        <v>5296</v>
      </c>
    </row>
    <row r="372" spans="1:15" hidden="1">
      <c r="A372" s="116" t="s">
        <v>630</v>
      </c>
      <c r="B372" s="116" t="s">
        <v>383</v>
      </c>
      <c r="C372" s="116" t="s">
        <v>3281</v>
      </c>
      <c r="D372" s="116" t="s">
        <v>2602</v>
      </c>
      <c r="E372" s="116" t="s">
        <v>2557</v>
      </c>
      <c r="F372" s="116" t="s">
        <v>4646</v>
      </c>
      <c r="G372" s="116" t="s">
        <v>3280</v>
      </c>
      <c r="H372" s="117"/>
      <c r="I372" s="117"/>
      <c r="J372" s="117"/>
      <c r="K372" s="118"/>
      <c r="L372" s="110" t="s">
        <v>2557</v>
      </c>
    </row>
    <row r="373" spans="1:15" hidden="1">
      <c r="A373" s="116" t="s">
        <v>659</v>
      </c>
      <c r="B373" s="116" t="s">
        <v>3560</v>
      </c>
      <c r="C373" s="116" t="s">
        <v>3559</v>
      </c>
      <c r="D373" s="116" t="s">
        <v>3555</v>
      </c>
      <c r="E373" s="116" t="s">
        <v>3530</v>
      </c>
      <c r="F373" s="116" t="s">
        <v>5609</v>
      </c>
      <c r="G373" s="116" t="s">
        <v>3558</v>
      </c>
      <c r="H373" s="117"/>
      <c r="I373" s="117"/>
      <c r="J373" s="117"/>
      <c r="K373" s="118"/>
      <c r="L373" s="110" t="s">
        <v>2557</v>
      </c>
    </row>
    <row r="374" spans="1:15">
      <c r="A374" s="116" t="s">
        <v>435</v>
      </c>
      <c r="B374" s="116" t="s">
        <v>3529</v>
      </c>
      <c r="C374" s="116" t="s">
        <v>3528</v>
      </c>
      <c r="D374" s="116" t="s">
        <v>3527</v>
      </c>
      <c r="E374" s="116" t="s">
        <v>3499</v>
      </c>
      <c r="F374" s="116" t="s">
        <v>5610</v>
      </c>
      <c r="G374" s="116" t="s">
        <v>3526</v>
      </c>
      <c r="H374" s="117">
        <v>1100</v>
      </c>
      <c r="I374" s="117">
        <v>123.75</v>
      </c>
      <c r="J374" s="117"/>
      <c r="K374" s="118">
        <f ca="1">TODAY()-18</f>
        <v>43976</v>
      </c>
      <c r="L374" s="110" t="s">
        <v>2557</v>
      </c>
      <c r="O374" s="102" t="s">
        <v>5296</v>
      </c>
    </row>
    <row r="375" spans="1:15" hidden="1">
      <c r="A375" s="116" t="s">
        <v>69</v>
      </c>
      <c r="B375" s="116" t="s">
        <v>931</v>
      </c>
      <c r="C375" s="116" t="s">
        <v>930</v>
      </c>
      <c r="D375" s="116" t="s">
        <v>333</v>
      </c>
      <c r="E375" s="116" t="s">
        <v>837</v>
      </c>
      <c r="F375" s="116" t="s">
        <v>5611</v>
      </c>
      <c r="G375" s="116" t="s">
        <v>929</v>
      </c>
      <c r="H375" s="117"/>
      <c r="I375" s="117"/>
      <c r="J375" s="117"/>
      <c r="K375" s="118"/>
      <c r="L375" s="110" t="s">
        <v>2557</v>
      </c>
    </row>
    <row r="376" spans="1:15" hidden="1">
      <c r="A376" s="116" t="s">
        <v>48</v>
      </c>
      <c r="B376" s="116" t="s">
        <v>3261</v>
      </c>
      <c r="C376" s="116" t="s">
        <v>3260</v>
      </c>
      <c r="D376" s="116" t="s">
        <v>2646</v>
      </c>
      <c r="E376" s="116" t="s">
        <v>2557</v>
      </c>
      <c r="F376" s="116" t="s">
        <v>4736</v>
      </c>
      <c r="G376" s="116" t="s">
        <v>3259</v>
      </c>
      <c r="H376" s="117"/>
      <c r="I376" s="117"/>
      <c r="J376" s="117"/>
      <c r="K376" s="118"/>
      <c r="L376" s="110" t="s">
        <v>2557</v>
      </c>
    </row>
    <row r="377" spans="1:15" hidden="1">
      <c r="A377" s="116" t="s">
        <v>299</v>
      </c>
      <c r="B377" s="116" t="s">
        <v>1386</v>
      </c>
      <c r="C377" s="116" t="s">
        <v>1385</v>
      </c>
      <c r="D377" s="116" t="s">
        <v>1231</v>
      </c>
      <c r="E377" s="116" t="s">
        <v>1230</v>
      </c>
      <c r="F377" s="116" t="s">
        <v>5612</v>
      </c>
      <c r="G377" s="116" t="s">
        <v>1384</v>
      </c>
      <c r="H377" s="117"/>
      <c r="I377" s="117"/>
      <c r="J377" s="117"/>
      <c r="K377" s="118"/>
      <c r="L377" s="110" t="s">
        <v>2557</v>
      </c>
    </row>
    <row r="378" spans="1:15" hidden="1">
      <c r="A378" s="116" t="s">
        <v>1257</v>
      </c>
      <c r="B378" s="116" t="s">
        <v>399</v>
      </c>
      <c r="C378" s="116" t="s">
        <v>1256</v>
      </c>
      <c r="D378" s="116" t="s">
        <v>1255</v>
      </c>
      <c r="E378" s="116" t="s">
        <v>1230</v>
      </c>
      <c r="F378" s="116" t="s">
        <v>5492</v>
      </c>
      <c r="G378" s="116" t="s">
        <v>1254</v>
      </c>
      <c r="H378" s="117"/>
      <c r="I378" s="117"/>
      <c r="J378" s="117"/>
      <c r="K378" s="118"/>
      <c r="L378" s="110" t="s">
        <v>2557</v>
      </c>
    </row>
    <row r="379" spans="1:15">
      <c r="A379" s="116" t="s">
        <v>2535</v>
      </c>
      <c r="B379" s="116" t="s">
        <v>2749</v>
      </c>
      <c r="C379" s="116" t="s">
        <v>4196</v>
      </c>
      <c r="D379" s="116" t="s">
        <v>4195</v>
      </c>
      <c r="E379" s="116" t="s">
        <v>4156</v>
      </c>
      <c r="F379" s="116" t="s">
        <v>5613</v>
      </c>
      <c r="G379" s="116" t="s">
        <v>4194</v>
      </c>
      <c r="H379" s="102">
        <v>275</v>
      </c>
      <c r="I379" s="102">
        <v>0</v>
      </c>
      <c r="J379" s="102">
        <v>198</v>
      </c>
      <c r="K379" s="118"/>
      <c r="L379" s="110" t="s">
        <v>2557</v>
      </c>
      <c r="O379" s="107" t="s">
        <v>5312</v>
      </c>
    </row>
    <row r="380" spans="1:15" hidden="1">
      <c r="A380" s="116" t="s">
        <v>1174</v>
      </c>
      <c r="B380" s="116" t="s">
        <v>1173</v>
      </c>
      <c r="C380" s="116" t="s">
        <v>1172</v>
      </c>
      <c r="D380" s="116" t="s">
        <v>1171</v>
      </c>
      <c r="E380" s="116" t="s">
        <v>1141</v>
      </c>
      <c r="F380" s="116" t="s">
        <v>5614</v>
      </c>
      <c r="G380" s="116" t="s">
        <v>1170</v>
      </c>
      <c r="H380" s="117"/>
      <c r="I380" s="117"/>
      <c r="J380" s="117"/>
      <c r="K380" s="118"/>
      <c r="L380" s="110" t="s">
        <v>2557</v>
      </c>
    </row>
    <row r="381" spans="1:15" hidden="1">
      <c r="A381" s="116" t="s">
        <v>2909</v>
      </c>
      <c r="B381" s="116" t="s">
        <v>641</v>
      </c>
      <c r="C381" s="116" t="s">
        <v>2908</v>
      </c>
      <c r="D381" s="116" t="s">
        <v>2595</v>
      </c>
      <c r="E381" s="116" t="s">
        <v>2557</v>
      </c>
      <c r="F381" s="116" t="s">
        <v>4571</v>
      </c>
      <c r="G381" s="116"/>
      <c r="H381" s="117"/>
      <c r="I381" s="117"/>
      <c r="J381" s="117"/>
      <c r="K381" s="118"/>
      <c r="L381" s="110" t="s">
        <v>2557</v>
      </c>
    </row>
    <row r="382" spans="1:15" hidden="1">
      <c r="A382" s="116" t="s">
        <v>299</v>
      </c>
      <c r="B382" s="116" t="s">
        <v>498</v>
      </c>
      <c r="C382" s="116" t="s">
        <v>497</v>
      </c>
      <c r="D382" s="116" t="s">
        <v>496</v>
      </c>
      <c r="E382" s="116" t="s">
        <v>409</v>
      </c>
      <c r="F382" s="116" t="s">
        <v>5615</v>
      </c>
      <c r="G382" s="116" t="s">
        <v>495</v>
      </c>
      <c r="H382" s="117"/>
      <c r="I382" s="117"/>
      <c r="J382" s="117"/>
      <c r="K382" s="118"/>
      <c r="L382" s="110" t="s">
        <v>2557</v>
      </c>
    </row>
    <row r="383" spans="1:15" hidden="1">
      <c r="A383" s="116" t="s">
        <v>1444</v>
      </c>
      <c r="B383" s="116" t="s">
        <v>465</v>
      </c>
      <c r="C383" s="116" t="s">
        <v>1443</v>
      </c>
      <c r="D383" s="116" t="s">
        <v>1442</v>
      </c>
      <c r="E383" s="116" t="s">
        <v>1230</v>
      </c>
      <c r="F383" s="116" t="s">
        <v>5616</v>
      </c>
      <c r="G383" s="116" t="s">
        <v>1441</v>
      </c>
      <c r="H383" s="117"/>
      <c r="I383" s="117"/>
      <c r="J383" s="117"/>
      <c r="K383" s="118"/>
      <c r="L383" s="110" t="s">
        <v>2557</v>
      </c>
    </row>
    <row r="384" spans="1:15" hidden="1">
      <c r="A384" s="116" t="s">
        <v>64</v>
      </c>
      <c r="B384" s="116" t="s">
        <v>63</v>
      </c>
      <c r="C384" s="116" t="s">
        <v>62</v>
      </c>
      <c r="D384" s="116" t="s">
        <v>61</v>
      </c>
      <c r="E384" s="116" t="s">
        <v>55</v>
      </c>
      <c r="F384" s="116" t="s">
        <v>5617</v>
      </c>
      <c r="G384" s="116" t="s">
        <v>60</v>
      </c>
      <c r="H384" s="117"/>
      <c r="I384" s="117"/>
      <c r="J384" s="117"/>
      <c r="K384" s="118"/>
      <c r="L384" s="110" t="s">
        <v>2557</v>
      </c>
    </row>
    <row r="385" spans="1:15" hidden="1">
      <c r="A385" s="116" t="s">
        <v>2128</v>
      </c>
      <c r="B385" s="116" t="s">
        <v>303</v>
      </c>
      <c r="C385" s="116" t="s">
        <v>2996</v>
      </c>
      <c r="D385" s="116" t="s">
        <v>2995</v>
      </c>
      <c r="E385" s="116" t="s">
        <v>2557</v>
      </c>
      <c r="F385" s="116" t="s">
        <v>5482</v>
      </c>
      <c r="G385" s="116" t="s">
        <v>2994</v>
      </c>
      <c r="H385" s="117"/>
      <c r="I385" s="117"/>
      <c r="J385" s="117"/>
      <c r="K385" s="118"/>
      <c r="L385" s="110" t="s">
        <v>2557</v>
      </c>
    </row>
    <row r="386" spans="1:15">
      <c r="A386" s="116" t="s">
        <v>705</v>
      </c>
      <c r="B386" s="116" t="s">
        <v>3609</v>
      </c>
      <c r="C386" s="116" t="s">
        <v>3608</v>
      </c>
      <c r="D386" s="116" t="s">
        <v>3578</v>
      </c>
      <c r="E386" s="116" t="s">
        <v>3530</v>
      </c>
      <c r="F386" s="116" t="s">
        <v>5618</v>
      </c>
      <c r="G386" s="116" t="s">
        <v>3607</v>
      </c>
      <c r="H386" s="117"/>
      <c r="I386" s="117"/>
      <c r="J386" s="117">
        <v>795</v>
      </c>
      <c r="K386" s="118"/>
      <c r="L386" s="110" t="s">
        <v>2557</v>
      </c>
      <c r="O386" s="102" t="s">
        <v>5305</v>
      </c>
    </row>
    <row r="387" spans="1:15" hidden="1">
      <c r="A387" s="116" t="s">
        <v>2538</v>
      </c>
      <c r="B387" s="116" t="s">
        <v>3086</v>
      </c>
      <c r="C387" s="116" t="s">
        <v>3085</v>
      </c>
      <c r="D387" s="116" t="s">
        <v>2605</v>
      </c>
      <c r="E387" s="116" t="s">
        <v>2557</v>
      </c>
      <c r="F387" s="116" t="s">
        <v>4884</v>
      </c>
      <c r="G387" s="116" t="s">
        <v>3084</v>
      </c>
      <c r="H387" s="117"/>
      <c r="I387" s="117"/>
      <c r="J387" s="117"/>
      <c r="K387" s="118"/>
      <c r="L387" s="110" t="s">
        <v>2557</v>
      </c>
    </row>
    <row r="388" spans="1:15" hidden="1">
      <c r="A388" s="116" t="s">
        <v>829</v>
      </c>
      <c r="B388" s="116" t="s">
        <v>502</v>
      </c>
      <c r="C388" s="116" t="s">
        <v>3055</v>
      </c>
      <c r="D388" s="116" t="s">
        <v>2605</v>
      </c>
      <c r="E388" s="116" t="s">
        <v>2557</v>
      </c>
      <c r="F388" s="116" t="s">
        <v>4884</v>
      </c>
      <c r="G388" s="116"/>
      <c r="H388" s="117"/>
      <c r="I388" s="117"/>
      <c r="J388" s="117"/>
      <c r="K388" s="118"/>
      <c r="L388" s="110" t="s">
        <v>2557</v>
      </c>
    </row>
    <row r="389" spans="1:15" hidden="1">
      <c r="A389" s="116" t="s">
        <v>1362</v>
      </c>
      <c r="B389" s="116" t="s">
        <v>1361</v>
      </c>
      <c r="C389" s="116" t="s">
        <v>1360</v>
      </c>
      <c r="D389" s="116" t="s">
        <v>1359</v>
      </c>
      <c r="E389" s="116" t="s">
        <v>1230</v>
      </c>
      <c r="F389" s="116" t="s">
        <v>5619</v>
      </c>
      <c r="G389" s="116" t="s">
        <v>1358</v>
      </c>
      <c r="H389" s="117"/>
      <c r="I389" s="117"/>
      <c r="J389" s="117"/>
      <c r="K389" s="118"/>
      <c r="L389" s="110" t="s">
        <v>2557</v>
      </c>
    </row>
    <row r="390" spans="1:15" hidden="1">
      <c r="A390" s="116" t="s">
        <v>1809</v>
      </c>
      <c r="B390" s="116" t="s">
        <v>624</v>
      </c>
      <c r="C390" s="116" t="s">
        <v>1808</v>
      </c>
      <c r="D390" s="116" t="s">
        <v>1807</v>
      </c>
      <c r="E390" s="116" t="s">
        <v>1759</v>
      </c>
      <c r="F390" s="116" t="s">
        <v>5620</v>
      </c>
      <c r="G390" s="116" t="s">
        <v>1806</v>
      </c>
      <c r="H390" s="117"/>
      <c r="I390" s="117"/>
      <c r="J390" s="117"/>
      <c r="K390" s="118"/>
      <c r="L390" s="110" t="s">
        <v>2557</v>
      </c>
    </row>
    <row r="391" spans="1:15" hidden="1">
      <c r="A391" s="116" t="s">
        <v>1287</v>
      </c>
      <c r="B391" s="116" t="s">
        <v>1286</v>
      </c>
      <c r="C391" s="116" t="s">
        <v>1285</v>
      </c>
      <c r="D391" s="116" t="s">
        <v>1284</v>
      </c>
      <c r="E391" s="116" t="s">
        <v>1230</v>
      </c>
      <c r="F391" s="116" t="s">
        <v>5621</v>
      </c>
      <c r="G391" s="116" t="s">
        <v>1283</v>
      </c>
      <c r="H391" s="117"/>
      <c r="I391" s="117"/>
      <c r="J391" s="117"/>
      <c r="K391" s="118"/>
      <c r="L391" s="110" t="s">
        <v>2557</v>
      </c>
    </row>
    <row r="392" spans="1:15" hidden="1">
      <c r="A392" s="116" t="s">
        <v>116</v>
      </c>
      <c r="B392" s="116" t="s">
        <v>2919</v>
      </c>
      <c r="C392" s="116" t="s">
        <v>2918</v>
      </c>
      <c r="D392" s="116" t="s">
        <v>2917</v>
      </c>
      <c r="E392" s="116" t="s">
        <v>2557</v>
      </c>
      <c r="F392" s="116" t="s">
        <v>5622</v>
      </c>
      <c r="G392" s="116" t="s">
        <v>2916</v>
      </c>
      <c r="H392" s="117"/>
      <c r="I392" s="117"/>
      <c r="J392" s="117"/>
      <c r="K392" s="118"/>
      <c r="L392" s="110" t="s">
        <v>2557</v>
      </c>
    </row>
    <row r="393" spans="1:15" hidden="1">
      <c r="A393" s="116" t="s">
        <v>601</v>
      </c>
      <c r="B393" s="116" t="s">
        <v>641</v>
      </c>
      <c r="C393" s="116" t="s">
        <v>3566</v>
      </c>
      <c r="D393" s="116" t="s">
        <v>3565</v>
      </c>
      <c r="E393" s="116" t="s">
        <v>3530</v>
      </c>
      <c r="F393" s="116" t="s">
        <v>5623</v>
      </c>
      <c r="G393" s="116" t="s">
        <v>3564</v>
      </c>
      <c r="H393" s="117"/>
      <c r="I393" s="117"/>
      <c r="J393" s="117"/>
      <c r="K393" s="118"/>
      <c r="L393" s="110" t="s">
        <v>2557</v>
      </c>
    </row>
    <row r="394" spans="1:15" hidden="1">
      <c r="A394" s="116" t="s">
        <v>140</v>
      </c>
      <c r="B394" s="116" t="s">
        <v>621</v>
      </c>
      <c r="C394" s="116" t="s">
        <v>620</v>
      </c>
      <c r="D394" s="116" t="s">
        <v>619</v>
      </c>
      <c r="E394" s="116" t="s">
        <v>574</v>
      </c>
      <c r="F394" s="116" t="s">
        <v>5624</v>
      </c>
      <c r="G394" s="116" t="s">
        <v>618</v>
      </c>
      <c r="H394" s="117"/>
      <c r="I394" s="117"/>
      <c r="J394" s="117"/>
      <c r="K394" s="118"/>
      <c r="L394" s="110" t="s">
        <v>2557</v>
      </c>
    </row>
    <row r="395" spans="1:15" hidden="1">
      <c r="A395" s="116" t="s">
        <v>1894</v>
      </c>
      <c r="B395" s="116" t="s">
        <v>1893</v>
      </c>
      <c r="C395" s="116" t="s">
        <v>1892</v>
      </c>
      <c r="D395" s="116" t="s">
        <v>1764</v>
      </c>
      <c r="E395" s="116" t="s">
        <v>1759</v>
      </c>
      <c r="F395" s="116" t="s">
        <v>5625</v>
      </c>
      <c r="G395" s="116" t="s">
        <v>1891</v>
      </c>
      <c r="H395" s="117"/>
      <c r="I395" s="117"/>
      <c r="J395" s="117"/>
      <c r="K395" s="118"/>
      <c r="L395" s="110" t="s">
        <v>2557</v>
      </c>
    </row>
    <row r="396" spans="1:15">
      <c r="A396" s="116" t="s">
        <v>155</v>
      </c>
      <c r="B396" s="116" t="s">
        <v>1508</v>
      </c>
      <c r="C396" s="116" t="s">
        <v>1507</v>
      </c>
      <c r="D396" s="116" t="s">
        <v>1231</v>
      </c>
      <c r="E396" s="116" t="s">
        <v>1230</v>
      </c>
      <c r="F396" s="116" t="s">
        <v>5626</v>
      </c>
      <c r="G396" s="116" t="s">
        <v>1506</v>
      </c>
      <c r="H396" s="102">
        <v>275</v>
      </c>
      <c r="I396" s="102">
        <v>0</v>
      </c>
      <c r="J396" s="102">
        <v>198</v>
      </c>
      <c r="K396" s="118"/>
      <c r="L396" s="110" t="s">
        <v>2557</v>
      </c>
      <c r="O396" s="107" t="s">
        <v>5305</v>
      </c>
    </row>
    <row r="397" spans="1:15" hidden="1">
      <c r="A397" s="116" t="s">
        <v>372</v>
      </c>
      <c r="B397" s="116" t="s">
        <v>1570</v>
      </c>
      <c r="C397" s="116" t="s">
        <v>1569</v>
      </c>
      <c r="D397" s="116" t="s">
        <v>1231</v>
      </c>
      <c r="E397" s="116" t="s">
        <v>1230</v>
      </c>
      <c r="F397" s="116" t="s">
        <v>5627</v>
      </c>
      <c r="G397" s="116" t="s">
        <v>1568</v>
      </c>
      <c r="H397" s="117"/>
      <c r="I397" s="117"/>
      <c r="J397" s="117"/>
      <c r="K397" s="118"/>
      <c r="L397" s="110" t="s">
        <v>2557</v>
      </c>
    </row>
    <row r="398" spans="1:15">
      <c r="A398" s="116" t="s">
        <v>53</v>
      </c>
      <c r="B398" s="116" t="s">
        <v>2842</v>
      </c>
      <c r="C398" s="116" t="s">
        <v>2841</v>
      </c>
      <c r="D398" s="116" t="s">
        <v>2840</v>
      </c>
      <c r="E398" s="116" t="s">
        <v>2557</v>
      </c>
      <c r="F398" s="116" t="s">
        <v>5628</v>
      </c>
      <c r="G398" s="116" t="s">
        <v>2839</v>
      </c>
      <c r="H398" s="102">
        <v>275</v>
      </c>
      <c r="I398" s="102">
        <v>0</v>
      </c>
      <c r="J398" s="102">
        <v>0</v>
      </c>
      <c r="K398" s="118"/>
      <c r="L398" s="110" t="s">
        <v>2557</v>
      </c>
      <c r="O398" s="107" t="s">
        <v>5312</v>
      </c>
    </row>
    <row r="399" spans="1:15">
      <c r="A399" s="116" t="s">
        <v>455</v>
      </c>
      <c r="B399" s="116" t="s">
        <v>391</v>
      </c>
      <c r="C399" s="116" t="s">
        <v>4374</v>
      </c>
      <c r="D399" s="116" t="s">
        <v>4373</v>
      </c>
      <c r="E399" s="116" t="s">
        <v>4156</v>
      </c>
      <c r="F399" s="116" t="s">
        <v>5629</v>
      </c>
      <c r="G399" s="116" t="s">
        <v>4372</v>
      </c>
      <c r="H399" s="117">
        <v>50</v>
      </c>
      <c r="I399" s="117"/>
      <c r="J399" s="117"/>
      <c r="K399" s="118"/>
      <c r="L399" s="110" t="s">
        <v>2557</v>
      </c>
      <c r="O399" s="102" t="s">
        <v>5296</v>
      </c>
    </row>
    <row r="400" spans="1:15">
      <c r="A400" s="116" t="s">
        <v>107</v>
      </c>
      <c r="B400" s="116" t="s">
        <v>1846</v>
      </c>
      <c r="C400" s="116" t="s">
        <v>1845</v>
      </c>
      <c r="D400" s="116" t="s">
        <v>1844</v>
      </c>
      <c r="E400" s="116" t="s">
        <v>1759</v>
      </c>
      <c r="F400" s="116" t="s">
        <v>5630</v>
      </c>
      <c r="G400" s="116" t="s">
        <v>1843</v>
      </c>
      <c r="H400" s="117">
        <v>50</v>
      </c>
      <c r="I400" s="117"/>
      <c r="J400" s="117"/>
      <c r="K400" s="118"/>
      <c r="L400" s="110" t="s">
        <v>2557</v>
      </c>
      <c r="O400" s="102" t="s">
        <v>5296</v>
      </c>
    </row>
    <row r="401" spans="1:15" hidden="1">
      <c r="A401" s="116" t="s">
        <v>642</v>
      </c>
      <c r="B401" s="116" t="s">
        <v>354</v>
      </c>
      <c r="C401" s="116" t="s">
        <v>665</v>
      </c>
      <c r="D401" s="116" t="s">
        <v>598</v>
      </c>
      <c r="E401" s="116" t="s">
        <v>574</v>
      </c>
      <c r="F401" s="116" t="s">
        <v>5371</v>
      </c>
      <c r="G401" s="116" t="s">
        <v>664</v>
      </c>
      <c r="H401" s="117"/>
      <c r="I401" s="117"/>
      <c r="J401" s="117"/>
      <c r="K401" s="118"/>
      <c r="L401" s="110" t="s">
        <v>2557</v>
      </c>
    </row>
    <row r="402" spans="1:15">
      <c r="A402" s="116" t="s">
        <v>1870</v>
      </c>
      <c r="B402" s="116" t="s">
        <v>1595</v>
      </c>
      <c r="C402" s="116" t="s">
        <v>3220</v>
      </c>
      <c r="D402" s="116" t="s">
        <v>2665</v>
      </c>
      <c r="E402" s="116" t="s">
        <v>2557</v>
      </c>
      <c r="F402" s="116" t="s">
        <v>5596</v>
      </c>
      <c r="G402" s="116" t="s">
        <v>3219</v>
      </c>
      <c r="H402" s="117">
        <v>50</v>
      </c>
      <c r="I402" s="117"/>
      <c r="J402" s="117"/>
      <c r="K402" s="118"/>
      <c r="L402" s="110" t="s">
        <v>2557</v>
      </c>
      <c r="O402" s="102" t="s">
        <v>5296</v>
      </c>
    </row>
    <row r="403" spans="1:15" hidden="1">
      <c r="A403" s="116" t="s">
        <v>1870</v>
      </c>
      <c r="B403" s="116" t="s">
        <v>134</v>
      </c>
      <c r="C403" s="116" t="s">
        <v>2886</v>
      </c>
      <c r="D403" s="116" t="s">
        <v>2885</v>
      </c>
      <c r="E403" s="116" t="s">
        <v>2557</v>
      </c>
      <c r="F403" s="116" t="s">
        <v>5631</v>
      </c>
      <c r="G403" s="116" t="s">
        <v>2884</v>
      </c>
      <c r="H403" s="117"/>
      <c r="I403" s="117"/>
      <c r="J403" s="117"/>
      <c r="K403" s="118"/>
      <c r="L403" s="110" t="s">
        <v>2557</v>
      </c>
    </row>
    <row r="404" spans="1:15" hidden="1">
      <c r="A404" s="116" t="s">
        <v>299</v>
      </c>
      <c r="B404" s="116" t="s">
        <v>3312</v>
      </c>
      <c r="C404" s="116" t="s">
        <v>3311</v>
      </c>
      <c r="D404" s="116" t="s">
        <v>2573</v>
      </c>
      <c r="E404" s="116" t="s">
        <v>2557</v>
      </c>
      <c r="F404" s="116" t="s">
        <v>5632</v>
      </c>
      <c r="G404" s="116" t="s">
        <v>3310</v>
      </c>
      <c r="H404" s="117"/>
      <c r="I404" s="117"/>
      <c r="J404" s="117"/>
      <c r="K404" s="118"/>
      <c r="L404" s="110" t="s">
        <v>2557</v>
      </c>
    </row>
    <row r="405" spans="1:15" hidden="1">
      <c r="A405" s="116" t="s">
        <v>426</v>
      </c>
      <c r="B405" s="116" t="s">
        <v>425</v>
      </c>
      <c r="C405" s="116" t="s">
        <v>424</v>
      </c>
      <c r="D405" s="116" t="s">
        <v>419</v>
      </c>
      <c r="E405" s="116" t="s">
        <v>409</v>
      </c>
      <c r="F405" s="116" t="s">
        <v>5359</v>
      </c>
      <c r="G405" s="116" t="s">
        <v>423</v>
      </c>
      <c r="H405" s="117"/>
      <c r="I405" s="117"/>
      <c r="J405" s="117"/>
      <c r="K405" s="118"/>
      <c r="L405" s="110" t="s">
        <v>2557</v>
      </c>
    </row>
    <row r="406" spans="1:15" hidden="1">
      <c r="A406" s="116" t="s">
        <v>2519</v>
      </c>
      <c r="B406" s="116" t="s">
        <v>340</v>
      </c>
      <c r="C406" s="116" t="s">
        <v>2518</v>
      </c>
      <c r="D406" s="116" t="s">
        <v>2517</v>
      </c>
      <c r="E406" s="116" t="s">
        <v>2477</v>
      </c>
      <c r="F406" s="116" t="s">
        <v>5633</v>
      </c>
      <c r="G406" s="116" t="s">
        <v>2516</v>
      </c>
      <c r="H406" s="117"/>
      <c r="I406" s="117"/>
      <c r="J406" s="117"/>
      <c r="K406" s="118"/>
      <c r="L406" s="110" t="s">
        <v>2557</v>
      </c>
    </row>
    <row r="407" spans="1:15">
      <c r="A407" s="116" t="s">
        <v>331</v>
      </c>
      <c r="B407" s="116" t="s">
        <v>3903</v>
      </c>
      <c r="C407" s="116" t="s">
        <v>3902</v>
      </c>
      <c r="D407" s="116" t="s">
        <v>3890</v>
      </c>
      <c r="E407" s="116" t="s">
        <v>3839</v>
      </c>
      <c r="F407" s="116" t="s">
        <v>5350</v>
      </c>
      <c r="G407" s="116" t="s">
        <v>3901</v>
      </c>
      <c r="H407" s="117">
        <v>50</v>
      </c>
      <c r="I407" s="117"/>
      <c r="J407" s="117"/>
      <c r="K407" s="118"/>
      <c r="L407" s="110" t="s">
        <v>2557</v>
      </c>
      <c r="O407" s="102" t="s">
        <v>5296</v>
      </c>
    </row>
    <row r="408" spans="1:15">
      <c r="A408" s="116" t="s">
        <v>1031</v>
      </c>
      <c r="B408" s="116" t="s">
        <v>465</v>
      </c>
      <c r="C408" s="116" t="s">
        <v>2929</v>
      </c>
      <c r="D408" s="116" t="s">
        <v>2573</v>
      </c>
      <c r="E408" s="116" t="s">
        <v>2557</v>
      </c>
      <c r="F408" s="116" t="s">
        <v>5632</v>
      </c>
      <c r="G408" s="116" t="s">
        <v>2928</v>
      </c>
      <c r="H408" s="117">
        <v>50</v>
      </c>
      <c r="I408" s="117"/>
      <c r="J408" s="117"/>
      <c r="K408" s="118"/>
      <c r="L408" s="110" t="s">
        <v>2557</v>
      </c>
      <c r="O408" s="102" t="s">
        <v>5296</v>
      </c>
    </row>
    <row r="409" spans="1:15" hidden="1">
      <c r="A409" s="116" t="s">
        <v>403</v>
      </c>
      <c r="B409" s="116" t="s">
        <v>402</v>
      </c>
      <c r="C409" s="116" t="s">
        <v>401</v>
      </c>
      <c r="D409" s="116" t="s">
        <v>286</v>
      </c>
      <c r="E409" s="116" t="s">
        <v>250</v>
      </c>
      <c r="F409" s="116" t="s">
        <v>5634</v>
      </c>
      <c r="G409" s="116" t="s">
        <v>400</v>
      </c>
      <c r="H409" s="117"/>
      <c r="I409" s="117"/>
      <c r="J409" s="117"/>
      <c r="K409" s="118">
        <f ca="1">TODAY()-36</f>
        <v>43958</v>
      </c>
      <c r="L409" s="105" t="s">
        <v>2557</v>
      </c>
      <c r="M409" s="107" t="s">
        <v>4857</v>
      </c>
      <c r="N409" s="107">
        <v>3000</v>
      </c>
    </row>
    <row r="410" spans="1:15">
      <c r="A410" s="116" t="s">
        <v>48</v>
      </c>
      <c r="B410" s="116" t="s">
        <v>3127</v>
      </c>
      <c r="C410" s="116" t="s">
        <v>3126</v>
      </c>
      <c r="D410" s="116" t="s">
        <v>2595</v>
      </c>
      <c r="E410" s="116" t="s">
        <v>2557</v>
      </c>
      <c r="F410" s="116" t="s">
        <v>4571</v>
      </c>
      <c r="G410" s="116" t="s">
        <v>3125</v>
      </c>
      <c r="H410" s="117">
        <v>50</v>
      </c>
      <c r="I410" s="117"/>
      <c r="J410" s="117"/>
      <c r="K410" s="118"/>
      <c r="L410" s="110" t="s">
        <v>2557</v>
      </c>
      <c r="O410" s="102" t="s">
        <v>5296</v>
      </c>
    </row>
    <row r="411" spans="1:15" hidden="1">
      <c r="A411" s="116" t="s">
        <v>289</v>
      </c>
      <c r="B411" s="116" t="s">
        <v>1307</v>
      </c>
      <c r="C411" s="116" t="s">
        <v>1306</v>
      </c>
      <c r="D411" s="116" t="s">
        <v>1305</v>
      </c>
      <c r="E411" s="116" t="s">
        <v>1230</v>
      </c>
      <c r="F411" s="116" t="s">
        <v>5635</v>
      </c>
      <c r="G411" s="116" t="s">
        <v>1304</v>
      </c>
      <c r="H411" s="117"/>
      <c r="I411" s="117"/>
      <c r="J411" s="117"/>
      <c r="K411" s="118"/>
      <c r="L411" s="110" t="s">
        <v>2557</v>
      </c>
    </row>
    <row r="412" spans="1:15" hidden="1">
      <c r="A412" s="116" t="s">
        <v>1353</v>
      </c>
      <c r="B412" s="116" t="s">
        <v>1352</v>
      </c>
      <c r="C412" s="116" t="s">
        <v>1351</v>
      </c>
      <c r="D412" s="116" t="s">
        <v>1350</v>
      </c>
      <c r="E412" s="116" t="s">
        <v>1230</v>
      </c>
      <c r="F412" s="116" t="s">
        <v>5636</v>
      </c>
      <c r="G412" s="116" t="s">
        <v>1349</v>
      </c>
      <c r="H412" s="117"/>
      <c r="I412" s="117"/>
      <c r="J412" s="117"/>
      <c r="K412" s="118"/>
      <c r="L412" s="110" t="s">
        <v>2557</v>
      </c>
    </row>
    <row r="413" spans="1:15" hidden="1">
      <c r="A413" s="116" t="s">
        <v>3285</v>
      </c>
      <c r="B413" s="116" t="s">
        <v>87</v>
      </c>
      <c r="C413" s="116" t="s">
        <v>3284</v>
      </c>
      <c r="D413" s="116" t="s">
        <v>2636</v>
      </c>
      <c r="E413" s="116" t="s">
        <v>2557</v>
      </c>
      <c r="F413" s="116" t="s">
        <v>4655</v>
      </c>
      <c r="G413" s="116"/>
      <c r="H413" s="117"/>
      <c r="I413" s="117"/>
      <c r="J413" s="117"/>
      <c r="K413" s="118"/>
      <c r="L413" s="110" t="s">
        <v>2557</v>
      </c>
    </row>
    <row r="414" spans="1:15" hidden="1">
      <c r="A414" s="116" t="s">
        <v>48</v>
      </c>
      <c r="B414" s="116" t="s">
        <v>1645</v>
      </c>
      <c r="C414" s="116" t="s">
        <v>1644</v>
      </c>
      <c r="D414" s="116" t="s">
        <v>1231</v>
      </c>
      <c r="E414" s="116" t="s">
        <v>1230</v>
      </c>
      <c r="F414" s="116" t="s">
        <v>5637</v>
      </c>
      <c r="G414" s="116" t="s">
        <v>1643</v>
      </c>
      <c r="H414" s="117"/>
      <c r="I414" s="117"/>
      <c r="J414" s="117"/>
      <c r="K414" s="118"/>
      <c r="L414" s="110" t="s">
        <v>2557</v>
      </c>
    </row>
    <row r="415" spans="1:15">
      <c r="A415" s="116" t="s">
        <v>294</v>
      </c>
      <c r="B415" s="116" t="s">
        <v>293</v>
      </c>
      <c r="C415" s="116" t="s">
        <v>292</v>
      </c>
      <c r="D415" s="116" t="s">
        <v>291</v>
      </c>
      <c r="E415" s="116" t="s">
        <v>250</v>
      </c>
      <c r="F415" s="116" t="s">
        <v>5638</v>
      </c>
      <c r="G415" s="116" t="s">
        <v>290</v>
      </c>
      <c r="H415" s="102">
        <v>275</v>
      </c>
      <c r="I415" s="102">
        <v>0</v>
      </c>
      <c r="J415" s="102">
        <v>198</v>
      </c>
      <c r="K415" s="118"/>
      <c r="L415" s="110" t="s">
        <v>2557</v>
      </c>
      <c r="O415" s="102" t="s">
        <v>5296</v>
      </c>
    </row>
    <row r="416" spans="1:15" hidden="1">
      <c r="A416" s="116" t="s">
        <v>900</v>
      </c>
      <c r="B416" s="116" t="s">
        <v>3783</v>
      </c>
      <c r="C416" s="116" t="s">
        <v>3782</v>
      </c>
      <c r="D416" s="116" t="s">
        <v>3781</v>
      </c>
      <c r="E416" s="116" t="s">
        <v>3730</v>
      </c>
      <c r="F416" s="116" t="s">
        <v>5639</v>
      </c>
      <c r="G416" s="116" t="s">
        <v>3780</v>
      </c>
      <c r="H416" s="117"/>
      <c r="I416" s="117"/>
      <c r="J416" s="117"/>
      <c r="K416" s="118"/>
      <c r="L416" s="110" t="s">
        <v>2557</v>
      </c>
    </row>
    <row r="417" spans="1:15" hidden="1">
      <c r="A417" s="116" t="s">
        <v>42</v>
      </c>
      <c r="B417" s="116" t="s">
        <v>41</v>
      </c>
      <c r="C417" s="116" t="s">
        <v>40</v>
      </c>
      <c r="D417" s="116" t="s">
        <v>39</v>
      </c>
      <c r="E417" s="116" t="s">
        <v>38</v>
      </c>
      <c r="F417" s="116" t="s">
        <v>5640</v>
      </c>
      <c r="G417" s="116" t="s">
        <v>37</v>
      </c>
      <c r="H417" s="117"/>
      <c r="I417" s="117"/>
      <c r="J417" s="117"/>
      <c r="K417" s="118"/>
      <c r="L417" s="110" t="s">
        <v>2557</v>
      </c>
    </row>
    <row r="418" spans="1:15" hidden="1">
      <c r="A418" s="116" t="s">
        <v>613</v>
      </c>
      <c r="B418" s="116" t="s">
        <v>1842</v>
      </c>
      <c r="C418" s="116" t="s">
        <v>1841</v>
      </c>
      <c r="D418" s="116" t="s">
        <v>1840</v>
      </c>
      <c r="E418" s="116" t="s">
        <v>1759</v>
      </c>
      <c r="F418" s="116" t="s">
        <v>5641</v>
      </c>
      <c r="G418" s="116" t="s">
        <v>1839</v>
      </c>
      <c r="H418" s="117"/>
      <c r="I418" s="117"/>
      <c r="J418" s="117"/>
      <c r="K418" s="118"/>
      <c r="L418" s="110" t="s">
        <v>2557</v>
      </c>
    </row>
    <row r="419" spans="1:15" hidden="1">
      <c r="A419" s="116" t="s">
        <v>515</v>
      </c>
      <c r="B419" s="116" t="s">
        <v>514</v>
      </c>
      <c r="C419" s="116" t="s">
        <v>513</v>
      </c>
      <c r="D419" s="116" t="s">
        <v>478</v>
      </c>
      <c r="E419" s="116" t="s">
        <v>409</v>
      </c>
      <c r="F419" s="116" t="s">
        <v>5642</v>
      </c>
      <c r="G419" s="116" t="s">
        <v>512</v>
      </c>
      <c r="H419" s="117"/>
      <c r="I419" s="117"/>
      <c r="J419" s="117"/>
      <c r="K419" s="118"/>
      <c r="L419" s="110" t="s">
        <v>2557</v>
      </c>
    </row>
    <row r="420" spans="1:15">
      <c r="A420" s="116" t="s">
        <v>928</v>
      </c>
      <c r="B420" s="116" t="s">
        <v>927</v>
      </c>
      <c r="C420" s="116" t="s">
        <v>926</v>
      </c>
      <c r="D420" s="116" t="s">
        <v>925</v>
      </c>
      <c r="E420" s="116" t="s">
        <v>837</v>
      </c>
      <c r="F420" s="116" t="s">
        <v>5643</v>
      </c>
      <c r="G420" s="116" t="s">
        <v>924</v>
      </c>
      <c r="H420" s="117">
        <v>50</v>
      </c>
      <c r="I420" s="117"/>
      <c r="J420" s="117"/>
      <c r="K420" s="118"/>
      <c r="L420" s="110" t="s">
        <v>2557</v>
      </c>
      <c r="O420" s="102" t="s">
        <v>5296</v>
      </c>
    </row>
    <row r="421" spans="1:15" hidden="1">
      <c r="A421" s="116" t="s">
        <v>53</v>
      </c>
      <c r="B421" s="116" t="s">
        <v>3182</v>
      </c>
      <c r="C421" s="116" t="s">
        <v>3181</v>
      </c>
      <c r="D421" s="116" t="s">
        <v>1096</v>
      </c>
      <c r="E421" s="116" t="s">
        <v>2557</v>
      </c>
      <c r="F421" s="116" t="s">
        <v>5644</v>
      </c>
      <c r="G421" s="116" t="s">
        <v>3180</v>
      </c>
      <c r="H421" s="117"/>
      <c r="I421" s="117"/>
      <c r="J421" s="117"/>
      <c r="K421" s="118"/>
      <c r="L421" s="110" t="s">
        <v>2557</v>
      </c>
    </row>
    <row r="422" spans="1:15" hidden="1">
      <c r="A422" s="116" t="s">
        <v>2305</v>
      </c>
      <c r="B422" s="116" t="s">
        <v>4024</v>
      </c>
      <c r="C422" s="116" t="s">
        <v>4023</v>
      </c>
      <c r="D422" s="116" t="s">
        <v>3855</v>
      </c>
      <c r="E422" s="116" t="s">
        <v>3839</v>
      </c>
      <c r="F422" s="116" t="s">
        <v>5323</v>
      </c>
      <c r="G422" s="116" t="s">
        <v>4022</v>
      </c>
      <c r="H422" s="117"/>
      <c r="I422" s="117"/>
      <c r="J422" s="117"/>
      <c r="K422" s="118"/>
      <c r="L422" s="110" t="s">
        <v>2557</v>
      </c>
    </row>
    <row r="423" spans="1:15" hidden="1">
      <c r="A423" s="116" t="s">
        <v>863</v>
      </c>
      <c r="B423" s="116" t="s">
        <v>1822</v>
      </c>
      <c r="C423" s="116" t="s">
        <v>2934</v>
      </c>
      <c r="D423" s="116" t="s">
        <v>2595</v>
      </c>
      <c r="E423" s="116" t="s">
        <v>2557</v>
      </c>
      <c r="F423" s="116" t="s">
        <v>4571</v>
      </c>
      <c r="G423" s="116" t="s">
        <v>2933</v>
      </c>
      <c r="H423" s="117"/>
      <c r="I423" s="117"/>
      <c r="J423" s="117"/>
      <c r="K423" s="118"/>
      <c r="L423" s="110" t="s">
        <v>2557</v>
      </c>
    </row>
    <row r="424" spans="1:15">
      <c r="A424" s="116" t="s">
        <v>4309</v>
      </c>
      <c r="B424" s="116" t="s">
        <v>195</v>
      </c>
      <c r="C424" s="116" t="s">
        <v>4308</v>
      </c>
      <c r="D424" s="116" t="s">
        <v>4307</v>
      </c>
      <c r="E424" s="116" t="s">
        <v>4156</v>
      </c>
      <c r="F424" s="116" t="s">
        <v>5645</v>
      </c>
      <c r="G424" s="116" t="s">
        <v>4306</v>
      </c>
      <c r="H424" s="102">
        <v>275</v>
      </c>
      <c r="I424" s="102">
        <v>0</v>
      </c>
      <c r="J424" s="102">
        <v>198</v>
      </c>
      <c r="K424" s="118"/>
      <c r="L424" s="110" t="s">
        <v>2557</v>
      </c>
      <c r="O424" s="107" t="s">
        <v>5305</v>
      </c>
    </row>
    <row r="425" spans="1:15">
      <c r="A425" s="116" t="s">
        <v>107</v>
      </c>
      <c r="B425" s="116" t="s">
        <v>768</v>
      </c>
      <c r="C425" s="116" t="s">
        <v>767</v>
      </c>
      <c r="D425" s="116" t="s">
        <v>766</v>
      </c>
      <c r="E425" s="116" t="s">
        <v>761</v>
      </c>
      <c r="F425" s="116" t="s">
        <v>5646</v>
      </c>
      <c r="G425" s="116" t="s">
        <v>765</v>
      </c>
      <c r="H425" s="117">
        <v>50</v>
      </c>
      <c r="I425" s="117"/>
      <c r="J425" s="117"/>
      <c r="K425" s="118"/>
      <c r="L425" s="110" t="s">
        <v>2557</v>
      </c>
      <c r="O425" s="102" t="s">
        <v>5296</v>
      </c>
    </row>
    <row r="426" spans="1:15" hidden="1">
      <c r="A426" s="116" t="s">
        <v>750</v>
      </c>
      <c r="B426" s="116" t="s">
        <v>1492</v>
      </c>
      <c r="C426" s="116" t="s">
        <v>3515</v>
      </c>
      <c r="D426" s="116" t="s">
        <v>870</v>
      </c>
      <c r="E426" s="116" t="s">
        <v>3499</v>
      </c>
      <c r="F426" s="116" t="s">
        <v>5647</v>
      </c>
      <c r="G426" s="116" t="s">
        <v>3514</v>
      </c>
      <c r="H426" s="117"/>
      <c r="I426" s="117"/>
      <c r="J426" s="117"/>
      <c r="K426" s="118"/>
      <c r="L426" s="110" t="s">
        <v>2557</v>
      </c>
    </row>
    <row r="427" spans="1:15">
      <c r="A427" s="116" t="s">
        <v>701</v>
      </c>
      <c r="B427" s="116" t="s">
        <v>700</v>
      </c>
      <c r="C427" s="116" t="s">
        <v>699</v>
      </c>
      <c r="D427" s="116" t="s">
        <v>580</v>
      </c>
      <c r="E427" s="116" t="s">
        <v>574</v>
      </c>
      <c r="F427" s="116" t="s">
        <v>5648</v>
      </c>
      <c r="G427" s="116" t="s">
        <v>698</v>
      </c>
      <c r="H427" s="117">
        <v>1100</v>
      </c>
      <c r="I427" s="117"/>
      <c r="J427" s="117"/>
      <c r="K427" s="118">
        <f ca="1">TODAY()-51</f>
        <v>43943</v>
      </c>
      <c r="L427" s="110" t="s">
        <v>2557</v>
      </c>
      <c r="O427" s="102" t="s">
        <v>5296</v>
      </c>
    </row>
    <row r="428" spans="1:15">
      <c r="A428" s="116" t="s">
        <v>53</v>
      </c>
      <c r="B428" s="116" t="s">
        <v>1128</v>
      </c>
      <c r="C428" s="116" t="s">
        <v>1127</v>
      </c>
      <c r="D428" s="116" t="s">
        <v>463</v>
      </c>
      <c r="E428" s="116" t="s">
        <v>1122</v>
      </c>
      <c r="F428" s="116" t="s">
        <v>5649</v>
      </c>
      <c r="G428" s="116" t="s">
        <v>1126</v>
      </c>
      <c r="H428" s="117">
        <v>50</v>
      </c>
      <c r="I428" s="117"/>
      <c r="J428" s="117"/>
      <c r="K428" s="118"/>
      <c r="L428" s="110" t="s">
        <v>2557</v>
      </c>
      <c r="O428" s="102" t="s">
        <v>5296</v>
      </c>
    </row>
    <row r="429" spans="1:15" hidden="1">
      <c r="A429" s="116" t="s">
        <v>3018</v>
      </c>
      <c r="B429" s="116" t="s">
        <v>2022</v>
      </c>
      <c r="C429" s="116" t="s">
        <v>3017</v>
      </c>
      <c r="D429" s="116" t="s">
        <v>3016</v>
      </c>
      <c r="E429" s="116" t="s">
        <v>2557</v>
      </c>
      <c r="F429" s="116" t="s">
        <v>4989</v>
      </c>
      <c r="G429" s="116" t="s">
        <v>3015</v>
      </c>
      <c r="H429" s="117"/>
      <c r="I429" s="117"/>
      <c r="J429" s="117"/>
      <c r="K429" s="118"/>
      <c r="L429" s="110" t="s">
        <v>2557</v>
      </c>
    </row>
    <row r="430" spans="1:15" hidden="1">
      <c r="A430" s="116" t="s">
        <v>182</v>
      </c>
      <c r="B430" s="116" t="s">
        <v>1769</v>
      </c>
      <c r="C430" s="116" t="s">
        <v>1768</v>
      </c>
      <c r="D430" s="116" t="s">
        <v>770</v>
      </c>
      <c r="E430" s="116" t="s">
        <v>1759</v>
      </c>
      <c r="F430" s="116" t="s">
        <v>5650</v>
      </c>
      <c r="G430" s="116"/>
      <c r="H430" s="117"/>
      <c r="I430" s="117"/>
      <c r="J430" s="117"/>
      <c r="K430" s="118"/>
      <c r="L430" s="110" t="s">
        <v>2557</v>
      </c>
    </row>
    <row r="431" spans="1:15">
      <c r="A431" s="116" t="s">
        <v>729</v>
      </c>
      <c r="B431" s="116" t="s">
        <v>728</v>
      </c>
      <c r="C431" s="116" t="s">
        <v>727</v>
      </c>
      <c r="D431" s="116" t="s">
        <v>726</v>
      </c>
      <c r="E431" s="116" t="s">
        <v>721</v>
      </c>
      <c r="F431" s="116" t="s">
        <v>5651</v>
      </c>
      <c r="G431" s="116" t="s">
        <v>725</v>
      </c>
      <c r="H431" s="117">
        <v>50</v>
      </c>
      <c r="I431" s="117"/>
      <c r="J431" s="117"/>
      <c r="K431" s="118"/>
      <c r="L431" s="110" t="s">
        <v>2557</v>
      </c>
      <c r="O431" s="102" t="s">
        <v>5296</v>
      </c>
    </row>
    <row r="432" spans="1:15">
      <c r="A432" s="116" t="s">
        <v>450</v>
      </c>
      <c r="B432" s="116" t="s">
        <v>1066</v>
      </c>
      <c r="C432" s="116" t="s">
        <v>1065</v>
      </c>
      <c r="D432" s="116" t="s">
        <v>1064</v>
      </c>
      <c r="E432" s="116" t="s">
        <v>1054</v>
      </c>
      <c r="F432" s="116" t="s">
        <v>5652</v>
      </c>
      <c r="G432" s="116" t="s">
        <v>1063</v>
      </c>
      <c r="H432" s="102">
        <v>275</v>
      </c>
      <c r="I432" s="102">
        <v>0</v>
      </c>
      <c r="J432" s="102">
        <v>198</v>
      </c>
      <c r="K432" s="118"/>
      <c r="L432" s="110" t="s">
        <v>2557</v>
      </c>
      <c r="O432" s="102" t="s">
        <v>5296</v>
      </c>
    </row>
    <row r="433" spans="1:15">
      <c r="A433" s="116" t="s">
        <v>1649</v>
      </c>
      <c r="B433" s="116" t="s">
        <v>3446</v>
      </c>
      <c r="C433" s="116" t="s">
        <v>3445</v>
      </c>
      <c r="D433" s="116" t="s">
        <v>333</v>
      </c>
      <c r="E433" s="116" t="s">
        <v>2557</v>
      </c>
      <c r="F433" s="116" t="s">
        <v>5653</v>
      </c>
      <c r="G433" s="116" t="s">
        <v>3444</v>
      </c>
      <c r="H433" s="117">
        <v>1100</v>
      </c>
      <c r="I433" s="117"/>
      <c r="J433" s="117">
        <v>795</v>
      </c>
      <c r="K433" s="118">
        <f ca="1">TODAY()-33</f>
        <v>43961</v>
      </c>
      <c r="L433" s="110" t="s">
        <v>2557</v>
      </c>
      <c r="O433" s="102" t="s">
        <v>5296</v>
      </c>
    </row>
    <row r="434" spans="1:15" hidden="1">
      <c r="A434" s="116" t="s">
        <v>1199</v>
      </c>
      <c r="B434" s="116" t="s">
        <v>3942</v>
      </c>
      <c r="C434" s="116" t="s">
        <v>3941</v>
      </c>
      <c r="D434" s="116" t="s">
        <v>3859</v>
      </c>
      <c r="E434" s="116" t="s">
        <v>3839</v>
      </c>
      <c r="F434" s="116" t="s">
        <v>5654</v>
      </c>
      <c r="G434" s="116" t="s">
        <v>3940</v>
      </c>
      <c r="H434" s="117"/>
      <c r="I434" s="117"/>
      <c r="J434" s="117"/>
      <c r="K434" s="118"/>
      <c r="L434" s="110" t="s">
        <v>2557</v>
      </c>
    </row>
    <row r="435" spans="1:15" hidden="1">
      <c r="A435" s="116" t="s">
        <v>1681</v>
      </c>
      <c r="B435" s="116" t="s">
        <v>629</v>
      </c>
      <c r="C435" s="116" t="s">
        <v>1812</v>
      </c>
      <c r="D435" s="116" t="s">
        <v>1811</v>
      </c>
      <c r="E435" s="116" t="s">
        <v>1759</v>
      </c>
      <c r="F435" s="116" t="s">
        <v>5655</v>
      </c>
      <c r="G435" s="116" t="s">
        <v>1810</v>
      </c>
      <c r="H435" s="117"/>
      <c r="I435" s="117"/>
      <c r="J435" s="117"/>
      <c r="K435" s="118"/>
      <c r="L435" s="110" t="s">
        <v>2557</v>
      </c>
    </row>
    <row r="436" spans="1:15" hidden="1">
      <c r="A436" s="116" t="s">
        <v>1190</v>
      </c>
      <c r="B436" s="116" t="s">
        <v>1189</v>
      </c>
      <c r="C436" s="116" t="s">
        <v>1188</v>
      </c>
      <c r="D436" s="116" t="s">
        <v>1187</v>
      </c>
      <c r="E436" s="116" t="s">
        <v>1141</v>
      </c>
      <c r="F436" s="116" t="s">
        <v>5656</v>
      </c>
      <c r="G436" s="116" t="s">
        <v>1186</v>
      </c>
      <c r="H436" s="117"/>
      <c r="I436" s="117"/>
      <c r="J436" s="117"/>
      <c r="K436" s="118"/>
      <c r="L436" s="110" t="s">
        <v>2557</v>
      </c>
    </row>
    <row r="437" spans="1:15" hidden="1">
      <c r="A437" s="116" t="s">
        <v>773</v>
      </c>
      <c r="B437" s="116" t="s">
        <v>772</v>
      </c>
      <c r="C437" s="116" t="s">
        <v>771</v>
      </c>
      <c r="D437" s="116" t="s">
        <v>770</v>
      </c>
      <c r="E437" s="116" t="s">
        <v>761</v>
      </c>
      <c r="F437" s="116" t="s">
        <v>5657</v>
      </c>
      <c r="G437" s="116" t="s">
        <v>769</v>
      </c>
      <c r="H437" s="117"/>
      <c r="I437" s="117"/>
      <c r="J437" s="117"/>
      <c r="K437" s="118"/>
      <c r="L437" s="110" t="s">
        <v>2557</v>
      </c>
    </row>
    <row r="438" spans="1:15">
      <c r="A438" s="116" t="s">
        <v>1194</v>
      </c>
      <c r="B438" s="116" t="s">
        <v>1006</v>
      </c>
      <c r="C438" s="116" t="s">
        <v>4106</v>
      </c>
      <c r="D438" s="116" t="s">
        <v>547</v>
      </c>
      <c r="E438" s="116" t="s">
        <v>3839</v>
      </c>
      <c r="F438" s="116" t="s">
        <v>5658</v>
      </c>
      <c r="G438" s="116" t="s">
        <v>4105</v>
      </c>
      <c r="H438" s="117">
        <v>1100</v>
      </c>
      <c r="I438" s="117">
        <v>495</v>
      </c>
      <c r="J438" s="117"/>
      <c r="K438" s="118">
        <f ca="1">TODAY()-1</f>
        <v>43993</v>
      </c>
      <c r="L438" s="110" t="s">
        <v>2557</v>
      </c>
      <c r="O438" s="102" t="s">
        <v>5296</v>
      </c>
    </row>
    <row r="439" spans="1:15">
      <c r="A439" s="116" t="s">
        <v>116</v>
      </c>
      <c r="B439" s="116" t="s">
        <v>836</v>
      </c>
      <c r="C439" s="116" t="s">
        <v>835</v>
      </c>
      <c r="D439" s="116" t="s">
        <v>834</v>
      </c>
      <c r="E439" s="116" t="s">
        <v>761</v>
      </c>
      <c r="F439" s="116" t="s">
        <v>5659</v>
      </c>
      <c r="G439" s="116" t="s">
        <v>833</v>
      </c>
      <c r="H439" s="117">
        <v>1100</v>
      </c>
      <c r="I439" s="117">
        <v>495</v>
      </c>
      <c r="J439" s="117"/>
      <c r="K439" s="118">
        <f ca="1">TODAY()-2</f>
        <v>43992</v>
      </c>
      <c r="L439" s="110" t="s">
        <v>2557</v>
      </c>
      <c r="O439" s="102" t="s">
        <v>5296</v>
      </c>
    </row>
    <row r="440" spans="1:15" hidden="1">
      <c r="A440" s="116" t="s">
        <v>2733</v>
      </c>
      <c r="B440" s="116" t="s">
        <v>2732</v>
      </c>
      <c r="C440" s="116" t="s">
        <v>2731</v>
      </c>
      <c r="D440" s="116" t="s">
        <v>2595</v>
      </c>
      <c r="E440" s="116" t="s">
        <v>2557</v>
      </c>
      <c r="F440" s="116" t="s">
        <v>4571</v>
      </c>
      <c r="G440" s="116" t="s">
        <v>2730</v>
      </c>
      <c r="H440" s="117"/>
      <c r="I440" s="117"/>
      <c r="J440" s="117"/>
      <c r="K440" s="118"/>
      <c r="L440" s="110" t="s">
        <v>2557</v>
      </c>
    </row>
    <row r="441" spans="1:15" hidden="1">
      <c r="A441" s="116" t="s">
        <v>155</v>
      </c>
      <c r="B441" s="116" t="s">
        <v>2769</v>
      </c>
      <c r="C441" s="116" t="s">
        <v>4123</v>
      </c>
      <c r="D441" s="116" t="s">
        <v>4122</v>
      </c>
      <c r="E441" s="116" t="s">
        <v>4117</v>
      </c>
      <c r="F441" s="116" t="s">
        <v>5660</v>
      </c>
      <c r="G441" s="116" t="s">
        <v>4121</v>
      </c>
      <c r="H441" s="117"/>
      <c r="I441" s="117"/>
      <c r="J441" s="117"/>
      <c r="K441" s="118"/>
      <c r="L441" s="110" t="s">
        <v>2557</v>
      </c>
    </row>
    <row r="442" spans="1:15">
      <c r="A442" s="116" t="s">
        <v>587</v>
      </c>
      <c r="B442" s="116" t="s">
        <v>154</v>
      </c>
      <c r="C442" s="116" t="s">
        <v>2154</v>
      </c>
      <c r="D442" s="116" t="s">
        <v>2118</v>
      </c>
      <c r="E442" s="116" t="s">
        <v>2114</v>
      </c>
      <c r="F442" s="116" t="s">
        <v>5661</v>
      </c>
      <c r="G442" s="116" t="s">
        <v>2153</v>
      </c>
      <c r="H442" s="117">
        <v>1100</v>
      </c>
      <c r="I442" s="117">
        <v>123.75</v>
      </c>
      <c r="J442" s="117"/>
      <c r="K442" s="118">
        <f ca="1">TODAY()-21</f>
        <v>43973</v>
      </c>
      <c r="L442" s="110" t="s">
        <v>2557</v>
      </c>
      <c r="O442" s="102" t="s">
        <v>5296</v>
      </c>
    </row>
    <row r="443" spans="1:15" hidden="1">
      <c r="A443" s="116" t="s">
        <v>83</v>
      </c>
      <c r="B443" s="116" t="s">
        <v>82</v>
      </c>
      <c r="C443" s="116" t="s">
        <v>81</v>
      </c>
      <c r="D443" s="116" t="s">
        <v>71</v>
      </c>
      <c r="E443" s="116" t="s">
        <v>55</v>
      </c>
      <c r="F443" s="116" t="s">
        <v>5393</v>
      </c>
      <c r="G443" s="116" t="s">
        <v>80</v>
      </c>
      <c r="H443" s="117"/>
      <c r="I443" s="117"/>
      <c r="J443" s="117"/>
      <c r="K443" s="118"/>
      <c r="L443" s="110" t="s">
        <v>2557</v>
      </c>
    </row>
    <row r="444" spans="1:15" hidden="1">
      <c r="A444" s="116" t="s">
        <v>994</v>
      </c>
      <c r="B444" s="116" t="s">
        <v>993</v>
      </c>
      <c r="C444" s="116" t="s">
        <v>992</v>
      </c>
      <c r="D444" s="116" t="s">
        <v>991</v>
      </c>
      <c r="E444" s="116" t="s">
        <v>837</v>
      </c>
      <c r="F444" s="116" t="s">
        <v>5662</v>
      </c>
      <c r="G444" s="116" t="s">
        <v>990</v>
      </c>
      <c r="H444" s="117"/>
      <c r="I444" s="117"/>
      <c r="J444" s="117"/>
      <c r="K444" s="118"/>
      <c r="L444" s="110" t="s">
        <v>2557</v>
      </c>
    </row>
    <row r="445" spans="1:15" hidden="1">
      <c r="A445" s="116" t="s">
        <v>1560</v>
      </c>
      <c r="B445" s="116" t="s">
        <v>349</v>
      </c>
      <c r="C445" s="116" t="s">
        <v>1559</v>
      </c>
      <c r="D445" s="116" t="s">
        <v>1558</v>
      </c>
      <c r="E445" s="116" t="s">
        <v>1230</v>
      </c>
      <c r="F445" s="116" t="s">
        <v>5663</v>
      </c>
      <c r="G445" s="116" t="s">
        <v>1557</v>
      </c>
      <c r="H445" s="117"/>
      <c r="I445" s="117"/>
      <c r="J445" s="117"/>
      <c r="K445" s="118"/>
      <c r="L445" s="110" t="s">
        <v>2557</v>
      </c>
    </row>
    <row r="446" spans="1:15" hidden="1">
      <c r="A446" s="116" t="s">
        <v>1598</v>
      </c>
      <c r="B446" s="116" t="s">
        <v>582</v>
      </c>
      <c r="C446" s="116" t="s">
        <v>2584</v>
      </c>
      <c r="D446" s="116" t="s">
        <v>2583</v>
      </c>
      <c r="E446" s="116" t="s">
        <v>2557</v>
      </c>
      <c r="F446" s="116" t="s">
        <v>5503</v>
      </c>
      <c r="G446" s="116" t="s">
        <v>2582</v>
      </c>
      <c r="H446" s="117"/>
      <c r="I446" s="117"/>
      <c r="J446" s="117"/>
      <c r="K446" s="118"/>
      <c r="L446" s="110" t="s">
        <v>2557</v>
      </c>
    </row>
    <row r="447" spans="1:15">
      <c r="A447" s="116" t="s">
        <v>1084</v>
      </c>
      <c r="B447" s="116" t="s">
        <v>2243</v>
      </c>
      <c r="C447" s="116" t="s">
        <v>2242</v>
      </c>
      <c r="D447" s="116" t="s">
        <v>2220</v>
      </c>
      <c r="E447" s="116" t="s">
        <v>2200</v>
      </c>
      <c r="F447" s="116" t="s">
        <v>5664</v>
      </c>
      <c r="G447" s="116" t="s">
        <v>2241</v>
      </c>
      <c r="H447" s="117">
        <v>1100</v>
      </c>
      <c r="I447" s="117">
        <v>123.75</v>
      </c>
      <c r="J447" s="117"/>
      <c r="K447" s="118">
        <f ca="1">TODAY()-2</f>
        <v>43992</v>
      </c>
      <c r="L447" s="110" t="s">
        <v>2557</v>
      </c>
      <c r="O447" s="102" t="s">
        <v>5296</v>
      </c>
    </row>
    <row r="448" spans="1:15">
      <c r="A448" s="116" t="s">
        <v>1062</v>
      </c>
      <c r="B448" s="116" t="s">
        <v>2343</v>
      </c>
      <c r="C448" s="116" t="s">
        <v>4110</v>
      </c>
      <c r="D448" s="116" t="s">
        <v>3896</v>
      </c>
      <c r="E448" s="116" t="s">
        <v>3839</v>
      </c>
      <c r="F448" s="116" t="s">
        <v>5307</v>
      </c>
      <c r="G448" s="116" t="s">
        <v>4109</v>
      </c>
      <c r="H448" s="117">
        <v>1100</v>
      </c>
      <c r="I448" s="117">
        <v>495</v>
      </c>
      <c r="J448" s="117"/>
      <c r="K448" s="118">
        <f ca="1">TODAY()-24</f>
        <v>43970</v>
      </c>
      <c r="L448" s="110" t="s">
        <v>2557</v>
      </c>
      <c r="O448" s="102" t="s">
        <v>5296</v>
      </c>
    </row>
    <row r="449" spans="1:15" hidden="1">
      <c r="A449" s="116" t="s">
        <v>3309</v>
      </c>
      <c r="B449" s="116" t="s">
        <v>242</v>
      </c>
      <c r="C449" s="116" t="s">
        <v>3308</v>
      </c>
      <c r="D449" s="116" t="s">
        <v>2713</v>
      </c>
      <c r="E449" s="116" t="s">
        <v>2557</v>
      </c>
      <c r="F449" s="116" t="s">
        <v>5340</v>
      </c>
      <c r="G449" s="116" t="s">
        <v>3307</v>
      </c>
      <c r="H449" s="117"/>
      <c r="I449" s="117"/>
      <c r="J449" s="117"/>
      <c r="K449" s="118"/>
      <c r="L449" s="110" t="s">
        <v>2557</v>
      </c>
    </row>
    <row r="450" spans="1:15" hidden="1">
      <c r="A450" s="116" t="s">
        <v>1039</v>
      </c>
      <c r="B450" s="116" t="s">
        <v>3327</v>
      </c>
      <c r="C450" s="116" t="s">
        <v>3326</v>
      </c>
      <c r="D450" s="116" t="s">
        <v>3325</v>
      </c>
      <c r="E450" s="116" t="s">
        <v>2557</v>
      </c>
      <c r="F450" s="116" t="s">
        <v>5665</v>
      </c>
      <c r="G450" s="116" t="s">
        <v>3324</v>
      </c>
      <c r="H450" s="117"/>
      <c r="I450" s="117"/>
      <c r="J450" s="117"/>
      <c r="K450" s="118"/>
      <c r="L450" s="110" t="s">
        <v>2557</v>
      </c>
    </row>
    <row r="451" spans="1:15">
      <c r="A451" s="116" t="s">
        <v>3713</v>
      </c>
      <c r="B451" s="116" t="s">
        <v>744</v>
      </c>
      <c r="C451" s="116" t="s">
        <v>3712</v>
      </c>
      <c r="D451" s="116" t="s">
        <v>3711</v>
      </c>
      <c r="E451" s="116" t="s">
        <v>3683</v>
      </c>
      <c r="F451" s="116" t="s">
        <v>5666</v>
      </c>
      <c r="G451" s="116" t="s">
        <v>3710</v>
      </c>
      <c r="H451" s="117">
        <v>50</v>
      </c>
      <c r="I451" s="117"/>
      <c r="J451" s="117"/>
      <c r="K451" s="118"/>
      <c r="L451" s="110" t="s">
        <v>2557</v>
      </c>
      <c r="O451" s="102" t="s">
        <v>5296</v>
      </c>
    </row>
    <row r="452" spans="1:15">
      <c r="A452" s="116" t="s">
        <v>239</v>
      </c>
      <c r="B452" s="116" t="s">
        <v>2232</v>
      </c>
      <c r="C452" s="116" t="s">
        <v>2231</v>
      </c>
      <c r="D452" s="116" t="s">
        <v>2230</v>
      </c>
      <c r="E452" s="116" t="s">
        <v>2200</v>
      </c>
      <c r="F452" s="116" t="s">
        <v>5667</v>
      </c>
      <c r="G452" s="116" t="s">
        <v>2229</v>
      </c>
      <c r="H452" s="117">
        <v>50</v>
      </c>
      <c r="I452" s="117"/>
      <c r="J452" s="117"/>
      <c r="K452" s="118"/>
      <c r="L452" s="110" t="s">
        <v>2557</v>
      </c>
      <c r="O452" s="102" t="s">
        <v>5296</v>
      </c>
    </row>
    <row r="453" spans="1:15" hidden="1">
      <c r="A453" s="116" t="s">
        <v>2831</v>
      </c>
      <c r="B453" s="116" t="s">
        <v>459</v>
      </c>
      <c r="C453" s="116" t="s">
        <v>2830</v>
      </c>
      <c r="D453" s="116" t="s">
        <v>333</v>
      </c>
      <c r="E453" s="116" t="s">
        <v>2557</v>
      </c>
      <c r="F453" s="116" t="s">
        <v>5394</v>
      </c>
      <c r="G453" s="116" t="s">
        <v>2829</v>
      </c>
      <c r="H453" s="117"/>
      <c r="I453" s="117"/>
      <c r="J453" s="117"/>
      <c r="K453" s="118"/>
      <c r="L453" s="110" t="s">
        <v>2557</v>
      </c>
    </row>
    <row r="454" spans="1:15" hidden="1">
      <c r="A454" s="116" t="s">
        <v>1076</v>
      </c>
      <c r="B454" s="116" t="s">
        <v>619</v>
      </c>
      <c r="C454" s="116" t="s">
        <v>3329</v>
      </c>
      <c r="D454" s="116" t="s">
        <v>2558</v>
      </c>
      <c r="E454" s="116" t="s">
        <v>2557</v>
      </c>
      <c r="F454" s="116" t="s">
        <v>5606</v>
      </c>
      <c r="G454" s="116" t="s">
        <v>3328</v>
      </c>
      <c r="H454" s="117"/>
      <c r="I454" s="117"/>
      <c r="J454" s="117"/>
      <c r="K454" s="118"/>
      <c r="L454" s="110" t="s">
        <v>2557</v>
      </c>
    </row>
    <row r="455" spans="1:15" hidden="1">
      <c r="A455" s="116" t="s">
        <v>254</v>
      </c>
      <c r="B455" s="116" t="s">
        <v>1208</v>
      </c>
      <c r="C455" s="116" t="s">
        <v>1207</v>
      </c>
      <c r="D455" s="116" t="s">
        <v>1206</v>
      </c>
      <c r="E455" s="116" t="s">
        <v>1141</v>
      </c>
      <c r="F455" s="116" t="s">
        <v>5668</v>
      </c>
      <c r="G455" s="116" t="s">
        <v>1205</v>
      </c>
      <c r="H455" s="117"/>
      <c r="I455" s="117"/>
      <c r="J455" s="117"/>
      <c r="K455" s="118"/>
      <c r="L455" s="110" t="s">
        <v>2557</v>
      </c>
    </row>
    <row r="456" spans="1:15" hidden="1">
      <c r="A456" s="116" t="s">
        <v>587</v>
      </c>
      <c r="B456" s="116" t="s">
        <v>3090</v>
      </c>
      <c r="C456" s="116" t="s">
        <v>3089</v>
      </c>
      <c r="D456" s="116" t="s">
        <v>3088</v>
      </c>
      <c r="E456" s="116" t="s">
        <v>2557</v>
      </c>
      <c r="F456" s="116" t="s">
        <v>5669</v>
      </c>
      <c r="G456" s="116" t="s">
        <v>3087</v>
      </c>
      <c r="H456" s="117"/>
      <c r="I456" s="117"/>
      <c r="J456" s="117"/>
      <c r="K456" s="118"/>
      <c r="L456" s="110" t="s">
        <v>2557</v>
      </c>
    </row>
    <row r="457" spans="1:15">
      <c r="A457" s="116" t="s">
        <v>155</v>
      </c>
      <c r="B457" s="116" t="s">
        <v>3318</v>
      </c>
      <c r="C457" s="116" t="s">
        <v>3317</v>
      </c>
      <c r="D457" s="116" t="s">
        <v>697</v>
      </c>
      <c r="E457" s="116" t="s">
        <v>2557</v>
      </c>
      <c r="F457" s="116" t="s">
        <v>5670</v>
      </c>
      <c r="G457" s="116"/>
      <c r="H457" s="117">
        <v>50</v>
      </c>
      <c r="I457" s="117"/>
      <c r="J457" s="117"/>
      <c r="K457" s="118"/>
      <c r="L457" s="110" t="s">
        <v>2557</v>
      </c>
      <c r="O457" s="102" t="s">
        <v>5296</v>
      </c>
    </row>
    <row r="458" spans="1:15" hidden="1">
      <c r="A458" s="116" t="s">
        <v>724</v>
      </c>
      <c r="B458" s="116" t="s">
        <v>651</v>
      </c>
      <c r="C458" s="116" t="s">
        <v>723</v>
      </c>
      <c r="D458" s="116" t="s">
        <v>722</v>
      </c>
      <c r="E458" s="116" t="s">
        <v>721</v>
      </c>
      <c r="F458" s="116" t="s">
        <v>5671</v>
      </c>
      <c r="G458" s="116" t="s">
        <v>720</v>
      </c>
      <c r="H458" s="117"/>
      <c r="I458" s="117"/>
      <c r="J458" s="117"/>
      <c r="K458" s="118"/>
      <c r="L458" s="110" t="s">
        <v>2557</v>
      </c>
    </row>
    <row r="459" spans="1:15" hidden="1">
      <c r="A459" s="116" t="s">
        <v>53</v>
      </c>
      <c r="B459" s="116" t="s">
        <v>1603</v>
      </c>
      <c r="C459" s="116" t="s">
        <v>1602</v>
      </c>
      <c r="D459" s="116" t="s">
        <v>1601</v>
      </c>
      <c r="E459" s="116" t="s">
        <v>1230</v>
      </c>
      <c r="F459" s="116" t="s">
        <v>5672</v>
      </c>
      <c r="G459" s="116" t="s">
        <v>1600</v>
      </c>
      <c r="H459" s="117"/>
      <c r="I459" s="117"/>
      <c r="J459" s="117"/>
      <c r="K459" s="118"/>
      <c r="L459" s="110" t="s">
        <v>2557</v>
      </c>
    </row>
    <row r="460" spans="1:15" hidden="1">
      <c r="A460" s="116" t="s">
        <v>74</v>
      </c>
      <c r="B460" s="116" t="s">
        <v>1253</v>
      </c>
      <c r="C460" s="116" t="s">
        <v>1252</v>
      </c>
      <c r="D460" s="116" t="s">
        <v>1251</v>
      </c>
      <c r="E460" s="116" t="s">
        <v>1230</v>
      </c>
      <c r="F460" s="116" t="s">
        <v>5673</v>
      </c>
      <c r="G460" s="116" t="s">
        <v>1250</v>
      </c>
      <c r="H460" s="117"/>
      <c r="I460" s="117"/>
      <c r="J460" s="117"/>
      <c r="K460" s="118"/>
      <c r="L460" s="110" t="s">
        <v>2557</v>
      </c>
    </row>
    <row r="461" spans="1:15">
      <c r="A461" s="116" t="s">
        <v>155</v>
      </c>
      <c r="B461" s="116" t="s">
        <v>573</v>
      </c>
      <c r="C461" s="116" t="s">
        <v>572</v>
      </c>
      <c r="D461" s="116" t="s">
        <v>564</v>
      </c>
      <c r="E461" s="116" t="s">
        <v>559</v>
      </c>
      <c r="F461" s="116" t="s">
        <v>5523</v>
      </c>
      <c r="G461" s="116" t="s">
        <v>571</v>
      </c>
      <c r="H461" s="117">
        <v>1100</v>
      </c>
      <c r="I461" s="117"/>
      <c r="J461" s="117"/>
      <c r="K461" s="118">
        <f ca="1">TODAY()-45</f>
        <v>43949</v>
      </c>
      <c r="L461" s="105" t="s">
        <v>2557</v>
      </c>
      <c r="O461" s="102" t="s">
        <v>5296</v>
      </c>
    </row>
    <row r="462" spans="1:15" hidden="1">
      <c r="A462" s="116" t="s">
        <v>314</v>
      </c>
      <c r="B462" s="116" t="s">
        <v>843</v>
      </c>
      <c r="C462" s="116" t="s">
        <v>1964</v>
      </c>
      <c r="D462" s="116" t="s">
        <v>1963</v>
      </c>
      <c r="E462" s="116" t="s">
        <v>1954</v>
      </c>
      <c r="F462" s="116" t="s">
        <v>5674</v>
      </c>
      <c r="G462" s="116" t="s">
        <v>1962</v>
      </c>
      <c r="H462" s="117"/>
      <c r="I462" s="117"/>
      <c r="J462" s="117"/>
      <c r="K462" s="118"/>
      <c r="L462" s="110" t="s">
        <v>2557</v>
      </c>
    </row>
    <row r="463" spans="1:15" hidden="1">
      <c r="A463" s="116" t="s">
        <v>716</v>
      </c>
      <c r="B463" s="116" t="s">
        <v>87</v>
      </c>
      <c r="C463" s="116" t="s">
        <v>715</v>
      </c>
      <c r="D463" s="116" t="s">
        <v>714</v>
      </c>
      <c r="E463" s="116" t="s">
        <v>713</v>
      </c>
      <c r="F463" s="116" t="s">
        <v>5675</v>
      </c>
      <c r="G463" s="116" t="s">
        <v>712</v>
      </c>
      <c r="H463" s="117"/>
      <c r="I463" s="117"/>
      <c r="J463" s="117"/>
      <c r="K463" s="118"/>
      <c r="L463" s="110" t="s">
        <v>2557</v>
      </c>
    </row>
    <row r="464" spans="1:15" hidden="1">
      <c r="A464" s="116" t="s">
        <v>79</v>
      </c>
      <c r="B464" s="116" t="s">
        <v>2382</v>
      </c>
      <c r="C464" s="116" t="s">
        <v>2381</v>
      </c>
      <c r="D464" s="116" t="s">
        <v>1314</v>
      </c>
      <c r="E464" s="116" t="s">
        <v>2307</v>
      </c>
      <c r="F464" s="116" t="s">
        <v>5337</v>
      </c>
      <c r="G464" s="116" t="s">
        <v>2380</v>
      </c>
      <c r="H464" s="117"/>
      <c r="I464" s="117"/>
      <c r="J464" s="117"/>
      <c r="K464" s="118"/>
      <c r="L464" s="110" t="s">
        <v>2557</v>
      </c>
    </row>
    <row r="465" spans="1:15" hidden="1">
      <c r="A465" s="116" t="s">
        <v>2977</v>
      </c>
      <c r="B465" s="116" t="s">
        <v>480</v>
      </c>
      <c r="C465" s="116" t="s">
        <v>2976</v>
      </c>
      <c r="D465" s="116" t="s">
        <v>333</v>
      </c>
      <c r="E465" s="116" t="s">
        <v>2557</v>
      </c>
      <c r="F465" s="116" t="s">
        <v>5676</v>
      </c>
      <c r="G465" s="116" t="s">
        <v>2975</v>
      </c>
      <c r="H465" s="117"/>
      <c r="I465" s="117"/>
      <c r="J465" s="117"/>
      <c r="K465" s="118"/>
      <c r="L465" s="110" t="s">
        <v>2557</v>
      </c>
    </row>
    <row r="466" spans="1:15" hidden="1">
      <c r="A466" s="116" t="s">
        <v>2029</v>
      </c>
      <c r="B466" s="116" t="s">
        <v>1882</v>
      </c>
      <c r="C466" s="116" t="s">
        <v>3216</v>
      </c>
      <c r="D466" s="116" t="s">
        <v>2640</v>
      </c>
      <c r="E466" s="116" t="s">
        <v>2557</v>
      </c>
      <c r="F466" s="116" t="s">
        <v>5677</v>
      </c>
      <c r="G466" s="116" t="s">
        <v>3215</v>
      </c>
      <c r="H466" s="117"/>
      <c r="I466" s="117"/>
      <c r="J466" s="117"/>
      <c r="K466" s="118"/>
      <c r="L466" s="110" t="s">
        <v>2557</v>
      </c>
    </row>
    <row r="467" spans="1:15" hidden="1">
      <c r="A467" s="116" t="s">
        <v>455</v>
      </c>
      <c r="B467" s="116" t="s">
        <v>772</v>
      </c>
      <c r="C467" s="116" t="s">
        <v>2738</v>
      </c>
      <c r="D467" s="116" t="s">
        <v>2347</v>
      </c>
      <c r="E467" s="116" t="s">
        <v>2557</v>
      </c>
      <c r="F467" s="116" t="s">
        <v>5678</v>
      </c>
      <c r="G467" s="116" t="s">
        <v>2737</v>
      </c>
      <c r="H467" s="117"/>
      <c r="I467" s="117"/>
      <c r="J467" s="117"/>
      <c r="K467" s="118"/>
      <c r="L467" s="110" t="s">
        <v>2557</v>
      </c>
    </row>
    <row r="468" spans="1:15">
      <c r="A468" s="116" t="s">
        <v>1043</v>
      </c>
      <c r="B468" s="116" t="s">
        <v>2779</v>
      </c>
      <c r="C468" s="116" t="s">
        <v>2778</v>
      </c>
      <c r="D468" s="116" t="s">
        <v>2777</v>
      </c>
      <c r="E468" s="116" t="s">
        <v>2557</v>
      </c>
      <c r="F468" s="116" t="s">
        <v>4774</v>
      </c>
      <c r="G468" s="116" t="s">
        <v>2776</v>
      </c>
      <c r="H468" s="117">
        <v>50</v>
      </c>
      <c r="I468" s="117"/>
      <c r="J468" s="117"/>
      <c r="K468" s="118"/>
      <c r="L468" s="110" t="s">
        <v>2557</v>
      </c>
      <c r="O468" s="102" t="s">
        <v>5296</v>
      </c>
    </row>
    <row r="469" spans="1:15">
      <c r="A469" s="116" t="s">
        <v>422</v>
      </c>
      <c r="B469" s="116" t="s">
        <v>4241</v>
      </c>
      <c r="C469" s="116" t="s">
        <v>4240</v>
      </c>
      <c r="D469" s="116" t="s">
        <v>4239</v>
      </c>
      <c r="E469" s="116" t="s">
        <v>4156</v>
      </c>
      <c r="F469" s="116" t="s">
        <v>5679</v>
      </c>
      <c r="G469" s="116" t="s">
        <v>4238</v>
      </c>
      <c r="H469" s="102">
        <v>275</v>
      </c>
      <c r="I469" s="102">
        <v>0</v>
      </c>
      <c r="J469" s="102">
        <v>198</v>
      </c>
      <c r="K469" s="118"/>
      <c r="L469" s="110" t="s">
        <v>2557</v>
      </c>
      <c r="O469" s="102" t="s">
        <v>5296</v>
      </c>
    </row>
    <row r="470" spans="1:15">
      <c r="A470" s="116" t="s">
        <v>1588</v>
      </c>
      <c r="B470" s="116" t="s">
        <v>1587</v>
      </c>
      <c r="C470" s="116" t="s">
        <v>2250</v>
      </c>
      <c r="D470" s="116" t="s">
        <v>2249</v>
      </c>
      <c r="E470" s="116" t="s">
        <v>2200</v>
      </c>
      <c r="F470" s="116" t="s">
        <v>5680</v>
      </c>
      <c r="G470" s="116" t="s">
        <v>2248</v>
      </c>
      <c r="H470" s="117">
        <v>1100</v>
      </c>
      <c r="I470" s="117">
        <v>123.75</v>
      </c>
      <c r="J470" s="117"/>
      <c r="K470" s="118">
        <f ca="1">TODAY()-6</f>
        <v>43988</v>
      </c>
      <c r="L470" s="110" t="s">
        <v>2557</v>
      </c>
      <c r="O470" s="102" t="s">
        <v>5296</v>
      </c>
    </row>
    <row r="471" spans="1:15">
      <c r="A471" s="116" t="s">
        <v>4388</v>
      </c>
      <c r="B471" s="116" t="s">
        <v>1286</v>
      </c>
      <c r="C471" s="116" t="s">
        <v>4387</v>
      </c>
      <c r="D471" s="116" t="s">
        <v>4386</v>
      </c>
      <c r="E471" s="116" t="s">
        <v>4156</v>
      </c>
      <c r="F471" s="116" t="s">
        <v>5681</v>
      </c>
      <c r="G471" s="116" t="s">
        <v>4385</v>
      </c>
      <c r="H471" s="102">
        <v>1100</v>
      </c>
      <c r="I471" s="102">
        <v>123.75</v>
      </c>
      <c r="J471" s="102">
        <v>0</v>
      </c>
      <c r="K471" s="118">
        <f ca="1">TODAY()-36</f>
        <v>43958</v>
      </c>
      <c r="L471" s="110" t="s">
        <v>2557</v>
      </c>
      <c r="O471" s="102" t="s">
        <v>5296</v>
      </c>
    </row>
    <row r="472" spans="1:15" hidden="1">
      <c r="A472" s="116" t="s">
        <v>545</v>
      </c>
      <c r="B472" s="116" t="s">
        <v>938</v>
      </c>
      <c r="C472" s="116" t="s">
        <v>2031</v>
      </c>
      <c r="D472" s="116" t="s">
        <v>2027</v>
      </c>
      <c r="E472" s="116" t="s">
        <v>1954</v>
      </c>
      <c r="F472" s="116" t="s">
        <v>5463</v>
      </c>
      <c r="G472" s="116" t="s">
        <v>2030</v>
      </c>
      <c r="H472" s="117"/>
      <c r="I472" s="117"/>
      <c r="J472" s="117"/>
      <c r="K472" s="118"/>
      <c r="L472" s="110" t="s">
        <v>2557</v>
      </c>
    </row>
    <row r="473" spans="1:15">
      <c r="A473" s="116" t="s">
        <v>688</v>
      </c>
      <c r="B473" s="116" t="s">
        <v>3626</v>
      </c>
      <c r="C473" s="116" t="s">
        <v>3625</v>
      </c>
      <c r="D473" s="116" t="s">
        <v>3624</v>
      </c>
      <c r="E473" s="116" t="s">
        <v>3623</v>
      </c>
      <c r="F473" s="116" t="s">
        <v>5682</v>
      </c>
      <c r="G473" s="116" t="s">
        <v>3622</v>
      </c>
      <c r="H473" s="102">
        <v>275</v>
      </c>
      <c r="I473" s="102">
        <v>0</v>
      </c>
      <c r="J473" s="102">
        <v>198</v>
      </c>
      <c r="K473" s="118"/>
      <c r="L473" s="110" t="s">
        <v>2557</v>
      </c>
      <c r="O473" s="102" t="s">
        <v>5296</v>
      </c>
    </row>
    <row r="474" spans="1:15" hidden="1">
      <c r="A474" s="116" t="s">
        <v>4253</v>
      </c>
      <c r="B474" s="116" t="s">
        <v>1414</v>
      </c>
      <c r="C474" s="116" t="s">
        <v>4252</v>
      </c>
      <c r="D474" s="116" t="s">
        <v>4251</v>
      </c>
      <c r="E474" s="116" t="s">
        <v>4156</v>
      </c>
      <c r="F474" s="116" t="s">
        <v>5683</v>
      </c>
      <c r="G474" s="116" t="s">
        <v>4250</v>
      </c>
      <c r="H474" s="117"/>
      <c r="I474" s="117"/>
      <c r="J474" s="117"/>
      <c r="K474" s="118"/>
      <c r="L474" s="110" t="s">
        <v>2557</v>
      </c>
    </row>
    <row r="475" spans="1:15" hidden="1">
      <c r="A475" s="116" t="s">
        <v>1238</v>
      </c>
      <c r="B475" s="116" t="s">
        <v>2959</v>
      </c>
      <c r="C475" s="116" t="s">
        <v>2958</v>
      </c>
      <c r="D475" s="116" t="s">
        <v>2608</v>
      </c>
      <c r="E475" s="116" t="s">
        <v>2557</v>
      </c>
      <c r="F475" s="116" t="s">
        <v>4837</v>
      </c>
      <c r="G475" s="116" t="s">
        <v>2957</v>
      </c>
      <c r="H475" s="117"/>
      <c r="I475" s="117"/>
      <c r="J475" s="117"/>
      <c r="K475" s="118"/>
      <c r="L475" s="110" t="s">
        <v>2557</v>
      </c>
    </row>
    <row r="476" spans="1:15">
      <c r="A476" s="116" t="s">
        <v>829</v>
      </c>
      <c r="B476" s="116" t="s">
        <v>912</v>
      </c>
      <c r="C476" s="116" t="s">
        <v>3423</v>
      </c>
      <c r="D476" s="116" t="s">
        <v>2801</v>
      </c>
      <c r="E476" s="116" t="s">
        <v>2557</v>
      </c>
      <c r="F476" s="116" t="s">
        <v>5585</v>
      </c>
      <c r="G476" s="116" t="s">
        <v>3422</v>
      </c>
      <c r="H476" s="117">
        <v>1100</v>
      </c>
      <c r="I476" s="117">
        <v>495</v>
      </c>
      <c r="J476" s="117"/>
      <c r="K476" s="118">
        <f ca="1">TODAY()-52</f>
        <v>43942</v>
      </c>
      <c r="L476" s="110" t="s">
        <v>2557</v>
      </c>
      <c r="O476" s="102" t="s">
        <v>5296</v>
      </c>
    </row>
    <row r="477" spans="1:15">
      <c r="A477" s="116" t="s">
        <v>587</v>
      </c>
      <c r="B477" s="116" t="s">
        <v>3396</v>
      </c>
      <c r="C477" s="116" t="s">
        <v>3395</v>
      </c>
      <c r="D477" s="116" t="s">
        <v>1820</v>
      </c>
      <c r="E477" s="116" t="s">
        <v>2557</v>
      </c>
      <c r="F477" s="116" t="s">
        <v>5684</v>
      </c>
      <c r="G477" s="116" t="s">
        <v>3394</v>
      </c>
      <c r="H477" s="117">
        <v>1100</v>
      </c>
      <c r="I477" s="117">
        <v>495</v>
      </c>
      <c r="J477" s="117"/>
      <c r="K477" s="118">
        <f ca="1">TODAY()-15</f>
        <v>43979</v>
      </c>
      <c r="L477" s="110" t="s">
        <v>2557</v>
      </c>
      <c r="O477" s="102" t="s">
        <v>5296</v>
      </c>
    </row>
    <row r="478" spans="1:15" hidden="1">
      <c r="A478" s="116" t="s">
        <v>450</v>
      </c>
      <c r="B478" s="116" t="s">
        <v>488</v>
      </c>
      <c r="C478" s="116" t="s">
        <v>4282</v>
      </c>
      <c r="D478" s="116" t="s">
        <v>4281</v>
      </c>
      <c r="E478" s="116" t="s">
        <v>4156</v>
      </c>
      <c r="F478" s="116" t="s">
        <v>5685</v>
      </c>
      <c r="G478" s="116" t="s">
        <v>4280</v>
      </c>
      <c r="H478" s="117"/>
      <c r="I478" s="117"/>
      <c r="J478" s="117"/>
      <c r="K478" s="118"/>
      <c r="L478" s="110" t="s">
        <v>2557</v>
      </c>
    </row>
    <row r="479" spans="1:15" hidden="1">
      <c r="A479" s="116" t="s">
        <v>1321</v>
      </c>
      <c r="B479" s="116" t="s">
        <v>1320</v>
      </c>
      <c r="C479" s="116" t="s">
        <v>1319</v>
      </c>
      <c r="D479" s="116" t="s">
        <v>1318</v>
      </c>
      <c r="E479" s="116" t="s">
        <v>1230</v>
      </c>
      <c r="F479" s="116" t="s">
        <v>5686</v>
      </c>
      <c r="G479" s="116" t="s">
        <v>1317</v>
      </c>
      <c r="H479" s="117"/>
      <c r="I479" s="117"/>
      <c r="J479" s="117"/>
      <c r="K479" s="118"/>
      <c r="L479" s="110" t="s">
        <v>2557</v>
      </c>
    </row>
    <row r="480" spans="1:15" hidden="1">
      <c r="A480" s="116" t="s">
        <v>541</v>
      </c>
      <c r="B480" s="116" t="s">
        <v>4245</v>
      </c>
      <c r="C480" s="116" t="s">
        <v>4244</v>
      </c>
      <c r="D480" s="116" t="s">
        <v>4243</v>
      </c>
      <c r="E480" s="116" t="s">
        <v>4156</v>
      </c>
      <c r="F480" s="116" t="s">
        <v>5687</v>
      </c>
      <c r="G480" s="116" t="s">
        <v>4242</v>
      </c>
      <c r="H480" s="117"/>
      <c r="I480" s="117"/>
      <c r="J480" s="117"/>
      <c r="K480" s="118"/>
      <c r="L480" s="110" t="s">
        <v>2557</v>
      </c>
    </row>
    <row r="481" spans="1:15">
      <c r="A481" s="116" t="s">
        <v>1229</v>
      </c>
      <c r="B481" s="116" t="s">
        <v>2610</v>
      </c>
      <c r="C481" s="116" t="s">
        <v>2609</v>
      </c>
      <c r="D481" s="116" t="s">
        <v>2608</v>
      </c>
      <c r="E481" s="116" t="s">
        <v>2557</v>
      </c>
      <c r="F481" s="116" t="s">
        <v>4837</v>
      </c>
      <c r="G481" s="116" t="s">
        <v>2607</v>
      </c>
      <c r="H481" s="117">
        <v>50</v>
      </c>
      <c r="I481" s="117"/>
      <c r="J481" s="117"/>
      <c r="K481" s="118"/>
      <c r="L481" s="110" t="s">
        <v>2557</v>
      </c>
      <c r="O481" s="102" t="s">
        <v>5296</v>
      </c>
    </row>
    <row r="482" spans="1:15">
      <c r="A482" s="116" t="s">
        <v>53</v>
      </c>
      <c r="B482" s="116" t="s">
        <v>463</v>
      </c>
      <c r="C482" s="116" t="s">
        <v>462</v>
      </c>
      <c r="D482" s="116" t="s">
        <v>461</v>
      </c>
      <c r="E482" s="116" t="s">
        <v>409</v>
      </c>
      <c r="F482" s="116" t="s">
        <v>5688</v>
      </c>
      <c r="G482" s="116"/>
      <c r="H482" s="117">
        <v>50</v>
      </c>
      <c r="I482" s="117"/>
      <c r="J482" s="117"/>
      <c r="K482" s="118"/>
      <c r="L482" s="110" t="s">
        <v>2557</v>
      </c>
      <c r="O482" s="102" t="s">
        <v>5296</v>
      </c>
    </row>
    <row r="483" spans="1:15">
      <c r="A483" s="116" t="s">
        <v>83</v>
      </c>
      <c r="B483" s="116" t="s">
        <v>4142</v>
      </c>
      <c r="C483" s="116" t="s">
        <v>4141</v>
      </c>
      <c r="D483" s="116" t="s">
        <v>1169</v>
      </c>
      <c r="E483" s="116" t="s">
        <v>4117</v>
      </c>
      <c r="F483" s="116" t="s">
        <v>5689</v>
      </c>
      <c r="G483" s="116" t="s">
        <v>4140</v>
      </c>
      <c r="H483" s="117">
        <v>50</v>
      </c>
      <c r="I483" s="117"/>
      <c r="J483" s="117"/>
      <c r="K483" s="118"/>
      <c r="L483" s="110" t="s">
        <v>2557</v>
      </c>
      <c r="O483" s="102" t="s">
        <v>5296</v>
      </c>
    </row>
    <row r="484" spans="1:15">
      <c r="A484" s="116" t="s">
        <v>705</v>
      </c>
      <c r="B484" s="116" t="s">
        <v>2879</v>
      </c>
      <c r="C484" s="116" t="s">
        <v>2878</v>
      </c>
      <c r="D484" s="116" t="s">
        <v>2608</v>
      </c>
      <c r="E484" s="116" t="s">
        <v>2557</v>
      </c>
      <c r="F484" s="116" t="s">
        <v>4837</v>
      </c>
      <c r="G484" s="116" t="s">
        <v>2877</v>
      </c>
      <c r="H484" s="117">
        <v>50</v>
      </c>
      <c r="I484" s="117"/>
      <c r="J484" s="117"/>
      <c r="K484" s="118"/>
      <c r="L484" s="110" t="s">
        <v>2557</v>
      </c>
      <c r="O484" s="102" t="s">
        <v>5296</v>
      </c>
    </row>
    <row r="485" spans="1:15">
      <c r="A485" s="116" t="s">
        <v>116</v>
      </c>
      <c r="B485" s="116" t="s">
        <v>115</v>
      </c>
      <c r="C485" s="116" t="s">
        <v>114</v>
      </c>
      <c r="D485" s="116" t="s">
        <v>113</v>
      </c>
      <c r="E485" s="116" t="s">
        <v>90</v>
      </c>
      <c r="F485" s="116" t="s">
        <v>5491</v>
      </c>
      <c r="G485" s="116"/>
      <c r="H485" s="117">
        <v>50</v>
      </c>
      <c r="I485" s="117"/>
      <c r="J485" s="117"/>
      <c r="K485" s="118"/>
      <c r="L485" s="110" t="s">
        <v>2557</v>
      </c>
      <c r="O485" s="102" t="s">
        <v>5296</v>
      </c>
    </row>
    <row r="486" spans="1:15" hidden="1">
      <c r="A486" s="116" t="s">
        <v>2560</v>
      </c>
      <c r="B486" s="116" t="s">
        <v>1715</v>
      </c>
      <c r="C486" s="116" t="s">
        <v>2559</v>
      </c>
      <c r="D486" s="116" t="s">
        <v>2558</v>
      </c>
      <c r="E486" s="116" t="s">
        <v>2557</v>
      </c>
      <c r="F486" s="116" t="s">
        <v>5606</v>
      </c>
      <c r="G486" s="116" t="s">
        <v>2556</v>
      </c>
      <c r="H486" s="117"/>
      <c r="I486" s="117"/>
      <c r="J486" s="117"/>
      <c r="K486" s="118"/>
      <c r="L486" s="110" t="s">
        <v>2557</v>
      </c>
    </row>
    <row r="487" spans="1:15" hidden="1">
      <c r="A487" s="116" t="s">
        <v>140</v>
      </c>
      <c r="B487" s="116" t="s">
        <v>3237</v>
      </c>
      <c r="C487" s="116" t="s">
        <v>3236</v>
      </c>
      <c r="D487" s="116" t="s">
        <v>2595</v>
      </c>
      <c r="E487" s="116" t="s">
        <v>2557</v>
      </c>
      <c r="F487" s="116" t="s">
        <v>4571</v>
      </c>
      <c r="G487" s="116"/>
      <c r="H487" s="117"/>
      <c r="I487" s="117"/>
      <c r="J487" s="117"/>
      <c r="K487" s="118"/>
      <c r="L487" s="110" t="s">
        <v>2557</v>
      </c>
    </row>
    <row r="488" spans="1:15" hidden="1">
      <c r="A488" s="116" t="s">
        <v>3665</v>
      </c>
      <c r="B488" s="116" t="s">
        <v>1893</v>
      </c>
      <c r="C488" s="116" t="s">
        <v>3664</v>
      </c>
      <c r="D488" s="116" t="s">
        <v>3663</v>
      </c>
      <c r="E488" s="116" t="s">
        <v>3639</v>
      </c>
      <c r="F488" s="116" t="s">
        <v>5690</v>
      </c>
      <c r="G488" s="116" t="s">
        <v>3662</v>
      </c>
      <c r="H488" s="117"/>
      <c r="I488" s="117"/>
      <c r="J488" s="117"/>
      <c r="K488" s="118"/>
      <c r="L488" s="110" t="s">
        <v>2557</v>
      </c>
    </row>
    <row r="489" spans="1:15">
      <c r="A489" s="116" t="s">
        <v>891</v>
      </c>
      <c r="B489" s="116" t="s">
        <v>2151</v>
      </c>
      <c r="C489" s="116" t="s">
        <v>3333</v>
      </c>
      <c r="D489" s="116" t="s">
        <v>3016</v>
      </c>
      <c r="E489" s="116" t="s">
        <v>2557</v>
      </c>
      <c r="F489" s="116" t="s">
        <v>4989</v>
      </c>
      <c r="G489" s="116" t="s">
        <v>3332</v>
      </c>
      <c r="H489" s="117">
        <v>50</v>
      </c>
      <c r="I489" s="117"/>
      <c r="J489" s="117"/>
      <c r="K489" s="118"/>
      <c r="L489" s="110" t="s">
        <v>2557</v>
      </c>
      <c r="O489" s="102" t="s">
        <v>5296</v>
      </c>
    </row>
    <row r="490" spans="1:15">
      <c r="A490" s="116" t="s">
        <v>1948</v>
      </c>
      <c r="B490" s="116" t="s">
        <v>813</v>
      </c>
      <c r="C490" s="116" t="s">
        <v>3437</v>
      </c>
      <c r="D490" s="116" t="s">
        <v>2982</v>
      </c>
      <c r="E490" s="116" t="s">
        <v>2557</v>
      </c>
      <c r="F490" s="116" t="s">
        <v>5381</v>
      </c>
      <c r="G490" s="116" t="s">
        <v>3436</v>
      </c>
      <c r="H490" s="117"/>
      <c r="I490" s="117"/>
      <c r="J490" s="117">
        <v>795</v>
      </c>
      <c r="K490" s="118"/>
      <c r="L490" s="110" t="s">
        <v>2557</v>
      </c>
      <c r="O490" s="102" t="s">
        <v>5305</v>
      </c>
    </row>
    <row r="491" spans="1:15" hidden="1">
      <c r="A491" s="116" t="s">
        <v>314</v>
      </c>
      <c r="B491" s="116" t="s">
        <v>553</v>
      </c>
      <c r="C491" s="116" t="s">
        <v>557</v>
      </c>
      <c r="D491" s="116" t="s">
        <v>556</v>
      </c>
      <c r="E491" s="116" t="s">
        <v>409</v>
      </c>
      <c r="F491" s="116" t="s">
        <v>5691</v>
      </c>
      <c r="G491" s="116" t="s">
        <v>555</v>
      </c>
      <c r="H491" s="117"/>
      <c r="I491" s="117"/>
      <c r="J491" s="117"/>
      <c r="K491" s="118">
        <f ca="1">TODAY()-34</f>
        <v>43960</v>
      </c>
      <c r="L491" s="109" t="s">
        <v>5289</v>
      </c>
      <c r="M491" s="102" t="s">
        <v>5282</v>
      </c>
      <c r="N491" s="107">
        <v>5000</v>
      </c>
    </row>
    <row r="492" spans="1:15">
      <c r="A492" s="116" t="s">
        <v>1383</v>
      </c>
      <c r="B492" s="116" t="s">
        <v>1874</v>
      </c>
      <c r="C492" s="116" t="s">
        <v>3776</v>
      </c>
      <c r="D492" s="116" t="s">
        <v>3775</v>
      </c>
      <c r="E492" s="116" t="s">
        <v>3730</v>
      </c>
      <c r="F492" s="116" t="s">
        <v>5692</v>
      </c>
      <c r="G492" s="116" t="s">
        <v>3774</v>
      </c>
      <c r="H492" s="102">
        <v>275</v>
      </c>
      <c r="I492" s="102">
        <v>0</v>
      </c>
      <c r="J492" s="102">
        <v>198</v>
      </c>
      <c r="K492" s="118"/>
      <c r="L492" s="110" t="s">
        <v>2557</v>
      </c>
      <c r="O492" s="102" t="s">
        <v>5296</v>
      </c>
    </row>
    <row r="493" spans="1:15" hidden="1">
      <c r="A493" s="116" t="s">
        <v>3808</v>
      </c>
      <c r="B493" s="116" t="s">
        <v>1030</v>
      </c>
      <c r="C493" s="116" t="s">
        <v>3807</v>
      </c>
      <c r="D493" s="116" t="s">
        <v>3745</v>
      </c>
      <c r="E493" s="116" t="s">
        <v>3730</v>
      </c>
      <c r="F493" s="116" t="s">
        <v>5693</v>
      </c>
      <c r="G493" s="116" t="s">
        <v>3806</v>
      </c>
      <c r="H493" s="117"/>
      <c r="I493" s="117"/>
      <c r="J493" s="117"/>
      <c r="K493" s="118"/>
      <c r="L493" s="110" t="s">
        <v>2557</v>
      </c>
    </row>
    <row r="494" spans="1:15">
      <c r="A494" s="116" t="s">
        <v>1948</v>
      </c>
      <c r="B494" s="116" t="s">
        <v>605</v>
      </c>
      <c r="C494" s="116" t="s">
        <v>1947</v>
      </c>
      <c r="D494" s="116" t="s">
        <v>1946</v>
      </c>
      <c r="E494" s="116" t="s">
        <v>1759</v>
      </c>
      <c r="F494" s="116" t="s">
        <v>5694</v>
      </c>
      <c r="G494" s="116" t="s">
        <v>1945</v>
      </c>
      <c r="H494" s="117">
        <v>1100</v>
      </c>
      <c r="I494" s="117">
        <v>123.75</v>
      </c>
      <c r="J494" s="117"/>
      <c r="K494" s="118">
        <f ca="1">TODAY()-63</f>
        <v>43931</v>
      </c>
      <c r="L494" s="110" t="s">
        <v>2557</v>
      </c>
      <c r="O494" s="102" t="s">
        <v>5296</v>
      </c>
    </row>
    <row r="495" spans="1:15" hidden="1">
      <c r="A495" s="116" t="s">
        <v>2690</v>
      </c>
      <c r="B495" s="116" t="s">
        <v>263</v>
      </c>
      <c r="C495" s="116" t="s">
        <v>2689</v>
      </c>
      <c r="D495" s="116" t="s">
        <v>2688</v>
      </c>
      <c r="E495" s="116" t="s">
        <v>2557</v>
      </c>
      <c r="F495" s="116" t="s">
        <v>5695</v>
      </c>
      <c r="G495" s="116" t="s">
        <v>2687</v>
      </c>
      <c r="H495" s="117"/>
      <c r="I495" s="117"/>
      <c r="J495" s="117"/>
      <c r="K495" s="118"/>
      <c r="L495" s="110" t="s">
        <v>2557</v>
      </c>
    </row>
    <row r="496" spans="1:15" hidden="1">
      <c r="A496" s="116" t="s">
        <v>3179</v>
      </c>
      <c r="B496" s="116" t="s">
        <v>1245</v>
      </c>
      <c r="C496" s="116" t="s">
        <v>4168</v>
      </c>
      <c r="D496" s="116" t="s">
        <v>4167</v>
      </c>
      <c r="E496" s="116" t="s">
        <v>4156</v>
      </c>
      <c r="F496" s="116" t="s">
        <v>5696</v>
      </c>
      <c r="G496" s="116" t="s">
        <v>4166</v>
      </c>
      <c r="H496" s="117"/>
      <c r="I496" s="117"/>
      <c r="J496" s="117"/>
      <c r="K496" s="118"/>
      <c r="L496" s="110" t="s">
        <v>2557</v>
      </c>
    </row>
    <row r="497" spans="1:15">
      <c r="A497" s="116" t="s">
        <v>1429</v>
      </c>
      <c r="B497" s="116" t="s">
        <v>4336</v>
      </c>
      <c r="C497" s="116" t="s">
        <v>4335</v>
      </c>
      <c r="D497" s="116" t="s">
        <v>502</v>
      </c>
      <c r="E497" s="116" t="s">
        <v>4156</v>
      </c>
      <c r="F497" s="116" t="s">
        <v>5697</v>
      </c>
      <c r="G497" s="116" t="s">
        <v>4334</v>
      </c>
      <c r="H497" s="117">
        <v>50</v>
      </c>
      <c r="I497" s="117"/>
      <c r="J497" s="117"/>
      <c r="K497" s="118"/>
      <c r="L497" s="110" t="s">
        <v>2557</v>
      </c>
      <c r="O497" s="102" t="s">
        <v>5296</v>
      </c>
    </row>
    <row r="498" spans="1:15">
      <c r="A498" s="116" t="s">
        <v>2148</v>
      </c>
      <c r="B498" s="116" t="s">
        <v>2915</v>
      </c>
      <c r="C498" s="116" t="s">
        <v>2914</v>
      </c>
      <c r="D498" s="116" t="s">
        <v>973</v>
      </c>
      <c r="E498" s="116" t="s">
        <v>2557</v>
      </c>
      <c r="F498" s="116" t="s">
        <v>5698</v>
      </c>
      <c r="G498" s="116" t="s">
        <v>2913</v>
      </c>
      <c r="H498" s="117">
        <v>50</v>
      </c>
      <c r="I498" s="117"/>
      <c r="J498" s="117"/>
      <c r="K498" s="118"/>
      <c r="L498" s="110" t="s">
        <v>2557</v>
      </c>
      <c r="O498" s="102" t="s">
        <v>5296</v>
      </c>
    </row>
    <row r="499" spans="1:15" hidden="1">
      <c r="A499" s="116" t="s">
        <v>309</v>
      </c>
      <c r="B499" s="116" t="s">
        <v>74</v>
      </c>
      <c r="C499" s="116" t="s">
        <v>3230</v>
      </c>
      <c r="D499" s="116" t="s">
        <v>3229</v>
      </c>
      <c r="E499" s="116" t="s">
        <v>2557</v>
      </c>
      <c r="F499" s="116" t="s">
        <v>5699</v>
      </c>
      <c r="G499" s="116" t="s">
        <v>3228</v>
      </c>
      <c r="H499" s="117"/>
      <c r="I499" s="117"/>
      <c r="J499" s="117"/>
      <c r="K499" s="118"/>
      <c r="L499" s="110" t="s">
        <v>2557</v>
      </c>
    </row>
    <row r="500" spans="1:15" hidden="1">
      <c r="A500" s="116" t="s">
        <v>1139</v>
      </c>
      <c r="B500" s="116" t="s">
        <v>1138</v>
      </c>
      <c r="C500" s="116" t="s">
        <v>1137</v>
      </c>
      <c r="D500" s="116" t="s">
        <v>1136</v>
      </c>
      <c r="E500" s="116" t="s">
        <v>1122</v>
      </c>
      <c r="F500" s="116" t="s">
        <v>5700</v>
      </c>
      <c r="G500" s="116" t="s">
        <v>1135</v>
      </c>
      <c r="H500" s="117"/>
      <c r="I500" s="117"/>
      <c r="J500" s="117"/>
      <c r="K500" s="118"/>
      <c r="L500" s="110"/>
    </row>
    <row r="501" spans="1:15">
      <c r="A501" s="116" t="s">
        <v>3024</v>
      </c>
      <c r="B501" s="116" t="s">
        <v>488</v>
      </c>
      <c r="C501" s="116" t="s">
        <v>3023</v>
      </c>
      <c r="D501" s="116" t="s">
        <v>2605</v>
      </c>
      <c r="E501" s="116" t="s">
        <v>2557</v>
      </c>
      <c r="F501" s="116" t="s">
        <v>4884</v>
      </c>
      <c r="G501" s="116" t="s">
        <v>3022</v>
      </c>
      <c r="H501" s="117">
        <v>50</v>
      </c>
      <c r="I501" s="117"/>
      <c r="J501" s="117"/>
      <c r="K501" s="118"/>
      <c r="L501" s="110"/>
      <c r="O501" s="102" t="s">
        <v>5296</v>
      </c>
    </row>
    <row r="502" spans="1:15" hidden="1">
      <c r="A502" s="116" t="s">
        <v>1194</v>
      </c>
      <c r="B502" s="116" t="s">
        <v>2203</v>
      </c>
      <c r="C502" s="116" t="s">
        <v>2202</v>
      </c>
      <c r="D502" s="116" t="s">
        <v>2201</v>
      </c>
      <c r="E502" s="116" t="s">
        <v>2200</v>
      </c>
      <c r="F502" s="116" t="s">
        <v>5701</v>
      </c>
      <c r="G502" s="116" t="s">
        <v>2199</v>
      </c>
      <c r="H502" s="117"/>
      <c r="I502" s="117"/>
      <c r="J502" s="117"/>
      <c r="K502" s="118"/>
      <c r="L502" s="110"/>
    </row>
    <row r="503" spans="1:15">
      <c r="A503" s="116" t="s">
        <v>331</v>
      </c>
      <c r="B503" s="116" t="s">
        <v>1455</v>
      </c>
      <c r="C503" s="116" t="s">
        <v>1689</v>
      </c>
      <c r="D503" s="116" t="s">
        <v>1688</v>
      </c>
      <c r="E503" s="116" t="s">
        <v>1230</v>
      </c>
      <c r="F503" s="116" t="s">
        <v>5702</v>
      </c>
      <c r="G503" s="116" t="s">
        <v>1687</v>
      </c>
      <c r="H503" s="117">
        <v>1100</v>
      </c>
      <c r="I503" s="117">
        <v>123.75</v>
      </c>
      <c r="J503" s="117"/>
      <c r="K503" s="118">
        <f ca="1">TODAY()-8</f>
        <v>43986</v>
      </c>
      <c r="L503" s="110"/>
      <c r="O503" s="102" t="s">
        <v>5296</v>
      </c>
    </row>
    <row r="504" spans="1:15" hidden="1">
      <c r="A504" s="116" t="s">
        <v>2927</v>
      </c>
      <c r="B504" s="116" t="s">
        <v>146</v>
      </c>
      <c r="C504" s="116" t="s">
        <v>2926</v>
      </c>
      <c r="D504" s="116" t="s">
        <v>2636</v>
      </c>
      <c r="E504" s="116" t="s">
        <v>2557</v>
      </c>
      <c r="F504" s="116" t="s">
        <v>4655</v>
      </c>
      <c r="G504" s="116" t="s">
        <v>2925</v>
      </c>
      <c r="H504" s="117"/>
      <c r="I504" s="117"/>
      <c r="J504" s="117"/>
      <c r="K504" s="118"/>
      <c r="L504" s="110"/>
    </row>
    <row r="505" spans="1:15">
      <c r="A505" s="116" t="s">
        <v>48</v>
      </c>
      <c r="B505" s="116" t="s">
        <v>1458</v>
      </c>
      <c r="C505" s="116" t="s">
        <v>1457</v>
      </c>
      <c r="D505" s="116" t="s">
        <v>1255</v>
      </c>
      <c r="E505" s="116" t="s">
        <v>1230</v>
      </c>
      <c r="F505" s="116" t="s">
        <v>5346</v>
      </c>
      <c r="G505" s="116" t="s">
        <v>1456</v>
      </c>
      <c r="H505" s="102">
        <v>275</v>
      </c>
      <c r="I505" s="102">
        <v>0</v>
      </c>
      <c r="J505" s="102">
        <v>198</v>
      </c>
      <c r="K505" s="118"/>
      <c r="L505" s="110"/>
      <c r="O505" s="107" t="s">
        <v>5305</v>
      </c>
    </row>
    <row r="506" spans="1:15" hidden="1">
      <c r="A506" s="116" t="s">
        <v>829</v>
      </c>
      <c r="B506" s="116" t="s">
        <v>828</v>
      </c>
      <c r="C506" s="116" t="s">
        <v>827</v>
      </c>
      <c r="D506" s="116" t="s">
        <v>803</v>
      </c>
      <c r="E506" s="116" t="s">
        <v>761</v>
      </c>
      <c r="F506" s="116" t="s">
        <v>5703</v>
      </c>
      <c r="G506" s="116" t="s">
        <v>826</v>
      </c>
      <c r="H506" s="117"/>
      <c r="I506" s="117"/>
      <c r="J506" s="117"/>
      <c r="K506" s="118"/>
      <c r="L506" s="110"/>
    </row>
    <row r="507" spans="1:15">
      <c r="A507" s="116" t="s">
        <v>48</v>
      </c>
      <c r="B507" s="116" t="s">
        <v>1910</v>
      </c>
      <c r="C507" s="116" t="s">
        <v>1909</v>
      </c>
      <c r="D507" s="116" t="s">
        <v>1908</v>
      </c>
      <c r="E507" s="116" t="s">
        <v>1759</v>
      </c>
      <c r="F507" s="116" t="s">
        <v>5704</v>
      </c>
      <c r="G507" s="116" t="s">
        <v>1907</v>
      </c>
      <c r="H507" s="117">
        <v>50</v>
      </c>
      <c r="I507" s="117"/>
      <c r="J507" s="117"/>
      <c r="K507" s="118"/>
      <c r="L507" s="110"/>
      <c r="O507" s="102" t="s">
        <v>5296</v>
      </c>
    </row>
    <row r="508" spans="1:15">
      <c r="A508" s="116" t="s">
        <v>980</v>
      </c>
      <c r="B508" s="116" t="s">
        <v>979</v>
      </c>
      <c r="C508" s="116" t="s">
        <v>978</v>
      </c>
      <c r="D508" s="116" t="s">
        <v>977</v>
      </c>
      <c r="E508" s="116" t="s">
        <v>837</v>
      </c>
      <c r="F508" s="116" t="s">
        <v>5705</v>
      </c>
      <c r="G508" s="116" t="s">
        <v>976</v>
      </c>
      <c r="H508" s="117">
        <v>50</v>
      </c>
      <c r="I508" s="117"/>
      <c r="J508" s="117"/>
      <c r="K508" s="118"/>
      <c r="L508" s="110"/>
      <c r="O508" s="102" t="s">
        <v>5296</v>
      </c>
    </row>
    <row r="509" spans="1:15" hidden="1">
      <c r="A509" s="116" t="s">
        <v>651</v>
      </c>
      <c r="B509" s="116" t="s">
        <v>1890</v>
      </c>
      <c r="C509" s="116" t="s">
        <v>1889</v>
      </c>
      <c r="D509" s="116" t="s">
        <v>1888</v>
      </c>
      <c r="E509" s="116" t="s">
        <v>1759</v>
      </c>
      <c r="F509" s="116" t="s">
        <v>5706</v>
      </c>
      <c r="G509" s="116" t="s">
        <v>1887</v>
      </c>
      <c r="H509" s="117"/>
      <c r="I509" s="117"/>
      <c r="J509" s="117"/>
      <c r="K509" s="118"/>
      <c r="L509" s="110"/>
    </row>
    <row r="510" spans="1:15">
      <c r="A510" s="116" t="s">
        <v>53</v>
      </c>
      <c r="B510" s="116" t="s">
        <v>719</v>
      </c>
      <c r="C510" s="116" t="s">
        <v>718</v>
      </c>
      <c r="D510" s="116" t="s">
        <v>714</v>
      </c>
      <c r="E510" s="116" t="s">
        <v>713</v>
      </c>
      <c r="F510" s="116" t="s">
        <v>5707</v>
      </c>
      <c r="G510" s="116" t="s">
        <v>717</v>
      </c>
      <c r="H510" s="117">
        <v>50</v>
      </c>
      <c r="I510" s="117"/>
      <c r="J510" s="117"/>
      <c r="K510" s="118"/>
      <c r="L510" s="110"/>
      <c r="O510" s="102" t="s">
        <v>5296</v>
      </c>
    </row>
    <row r="511" spans="1:15" hidden="1">
      <c r="A511" s="116" t="s">
        <v>279</v>
      </c>
      <c r="B511" s="116" t="s">
        <v>2718</v>
      </c>
      <c r="C511" s="116" t="s">
        <v>2717</v>
      </c>
      <c r="D511" s="116" t="s">
        <v>2716</v>
      </c>
      <c r="E511" s="116" t="s">
        <v>2557</v>
      </c>
      <c r="F511" s="116" t="s">
        <v>5336</v>
      </c>
      <c r="G511" s="116" t="s">
        <v>2715</v>
      </c>
      <c r="H511" s="117"/>
      <c r="I511" s="117"/>
      <c r="J511" s="117"/>
      <c r="K511" s="118"/>
      <c r="L511" s="110"/>
    </row>
    <row r="512" spans="1:15" hidden="1">
      <c r="A512" s="116" t="s">
        <v>531</v>
      </c>
      <c r="B512" s="116" t="s">
        <v>530</v>
      </c>
      <c r="C512" s="116" t="s">
        <v>529</v>
      </c>
      <c r="D512" s="116" t="s">
        <v>457</v>
      </c>
      <c r="E512" s="116" t="s">
        <v>409</v>
      </c>
      <c r="F512" s="116" t="s">
        <v>5708</v>
      </c>
      <c r="G512" s="116" t="s">
        <v>528</v>
      </c>
      <c r="H512" s="117"/>
      <c r="I512" s="117"/>
      <c r="J512" s="117"/>
      <c r="K512" s="118"/>
      <c r="L512" s="110"/>
    </row>
    <row r="513" spans="1:15" hidden="1">
      <c r="A513" s="116" t="s">
        <v>625</v>
      </c>
      <c r="B513" s="116" t="s">
        <v>624</v>
      </c>
      <c r="C513" s="116" t="s">
        <v>623</v>
      </c>
      <c r="D513" s="116" t="s">
        <v>575</v>
      </c>
      <c r="E513" s="116" t="s">
        <v>574</v>
      </c>
      <c r="F513" s="116" t="s">
        <v>5709</v>
      </c>
      <c r="G513" s="116" t="s">
        <v>622</v>
      </c>
      <c r="H513" s="117"/>
      <c r="I513" s="117"/>
      <c r="J513" s="117"/>
      <c r="K513" s="118"/>
      <c r="L513" s="110"/>
    </row>
    <row r="514" spans="1:15">
      <c r="A514" s="116" t="s">
        <v>1984</v>
      </c>
      <c r="B514" s="116" t="s">
        <v>1983</v>
      </c>
      <c r="C514" s="116" t="s">
        <v>1982</v>
      </c>
      <c r="D514" s="116" t="s">
        <v>1978</v>
      </c>
      <c r="E514" s="116" t="s">
        <v>1954</v>
      </c>
      <c r="F514" s="116" t="s">
        <v>5473</v>
      </c>
      <c r="G514" s="116" t="s">
        <v>1981</v>
      </c>
      <c r="H514" s="117">
        <v>50</v>
      </c>
      <c r="I514" s="117"/>
      <c r="J514" s="117"/>
      <c r="K514" s="118"/>
      <c r="L514" s="110"/>
      <c r="O514" s="102" t="s">
        <v>5296</v>
      </c>
    </row>
    <row r="515" spans="1:15" hidden="1">
      <c r="A515" s="116" t="s">
        <v>1932</v>
      </c>
      <c r="B515" s="116" t="s">
        <v>2085</v>
      </c>
      <c r="C515" s="116" t="s">
        <v>3111</v>
      </c>
      <c r="D515" s="116" t="s">
        <v>3110</v>
      </c>
      <c r="E515" s="116" t="s">
        <v>2557</v>
      </c>
      <c r="F515" s="116" t="s">
        <v>5710</v>
      </c>
      <c r="G515" s="116" t="s">
        <v>3109</v>
      </c>
      <c r="H515" s="117"/>
      <c r="I515" s="117"/>
      <c r="J515" s="117"/>
      <c r="K515" s="118"/>
      <c r="L515" s="110"/>
    </row>
    <row r="516" spans="1:15">
      <c r="A516" s="116" t="s">
        <v>3621</v>
      </c>
      <c r="B516" s="116" t="s">
        <v>2732</v>
      </c>
      <c r="C516" s="116" t="s">
        <v>3620</v>
      </c>
      <c r="D516" s="116" t="s">
        <v>3619</v>
      </c>
      <c r="E516" s="116" t="s">
        <v>3611</v>
      </c>
      <c r="F516" s="116" t="s">
        <v>5711</v>
      </c>
      <c r="G516" s="116"/>
      <c r="H516" s="117">
        <v>1100</v>
      </c>
      <c r="I516" s="117">
        <v>495</v>
      </c>
      <c r="J516" s="117"/>
      <c r="K516" s="118">
        <f ca="1">TODAY()-16</f>
        <v>43978</v>
      </c>
      <c r="L516" s="110"/>
      <c r="O516" s="102" t="s">
        <v>5296</v>
      </c>
    </row>
    <row r="517" spans="1:15" hidden="1">
      <c r="A517" s="116" t="s">
        <v>2586</v>
      </c>
      <c r="B517" s="116" t="s">
        <v>391</v>
      </c>
      <c r="C517" s="116" t="s">
        <v>3335</v>
      </c>
      <c r="D517" s="116" t="s">
        <v>2872</v>
      </c>
      <c r="E517" s="116" t="s">
        <v>2557</v>
      </c>
      <c r="F517" s="116" t="s">
        <v>5712</v>
      </c>
      <c r="G517" s="116" t="s">
        <v>3334</v>
      </c>
      <c r="H517" s="117"/>
      <c r="I517" s="117"/>
      <c r="J517" s="117"/>
      <c r="K517" s="118"/>
      <c r="L517" s="110"/>
    </row>
    <row r="518" spans="1:15">
      <c r="A518" s="116" t="s">
        <v>3060</v>
      </c>
      <c r="B518" s="116" t="s">
        <v>3059</v>
      </c>
      <c r="C518" s="116" t="s">
        <v>3058</v>
      </c>
      <c r="D518" s="116" t="s">
        <v>2797</v>
      </c>
      <c r="E518" s="116" t="s">
        <v>2557</v>
      </c>
      <c r="F518" s="116" t="s">
        <v>5713</v>
      </c>
      <c r="G518" s="116"/>
      <c r="H518" s="102">
        <v>275</v>
      </c>
      <c r="I518" s="102">
        <v>0</v>
      </c>
      <c r="J518" s="102">
        <v>198</v>
      </c>
      <c r="K518" s="118"/>
      <c r="L518" s="110"/>
      <c r="O518" s="102" t="s">
        <v>5296</v>
      </c>
    </row>
    <row r="519" spans="1:15" hidden="1">
      <c r="A519" s="116" t="s">
        <v>1216</v>
      </c>
      <c r="B519" s="116" t="s">
        <v>2912</v>
      </c>
      <c r="C519" s="116" t="s">
        <v>2911</v>
      </c>
      <c r="D519" s="116" t="s">
        <v>2608</v>
      </c>
      <c r="E519" s="116" t="s">
        <v>2557</v>
      </c>
      <c r="F519" s="116" t="s">
        <v>4837</v>
      </c>
      <c r="G519" s="116" t="s">
        <v>2910</v>
      </c>
      <c r="H519" s="117"/>
      <c r="I519" s="117"/>
      <c r="J519" s="117"/>
      <c r="K519" s="118"/>
      <c r="L519" s="110"/>
    </row>
    <row r="520" spans="1:15" hidden="1">
      <c r="A520" s="116" t="s">
        <v>873</v>
      </c>
      <c r="B520" s="116" t="s">
        <v>1193</v>
      </c>
      <c r="C520" s="116" t="s">
        <v>3939</v>
      </c>
      <c r="D520" s="116" t="s">
        <v>3938</v>
      </c>
      <c r="E520" s="116" t="s">
        <v>3839</v>
      </c>
      <c r="F520" s="116" t="s">
        <v>5714</v>
      </c>
      <c r="G520" s="116" t="s">
        <v>3937</v>
      </c>
      <c r="H520" s="117"/>
      <c r="I520" s="117"/>
      <c r="J520" s="117"/>
      <c r="K520" s="118"/>
      <c r="L520" s="110"/>
    </row>
    <row r="521" spans="1:15" hidden="1">
      <c r="A521" s="116" t="s">
        <v>737</v>
      </c>
      <c r="B521" s="116" t="s">
        <v>1792</v>
      </c>
      <c r="C521" s="116" t="s">
        <v>1791</v>
      </c>
      <c r="D521" s="116" t="s">
        <v>770</v>
      </c>
      <c r="E521" s="116" t="s">
        <v>1759</v>
      </c>
      <c r="F521" s="116" t="s">
        <v>5650</v>
      </c>
      <c r="G521" s="116" t="s">
        <v>1790</v>
      </c>
      <c r="H521" s="117"/>
      <c r="I521" s="117"/>
      <c r="J521" s="117"/>
      <c r="K521" s="118"/>
      <c r="L521" s="110"/>
    </row>
    <row r="522" spans="1:15" hidden="1">
      <c r="A522" s="116" t="s">
        <v>4297</v>
      </c>
      <c r="B522" s="116" t="s">
        <v>171</v>
      </c>
      <c r="C522" s="116" t="s">
        <v>4296</v>
      </c>
      <c r="D522" s="116" t="s">
        <v>4198</v>
      </c>
      <c r="E522" s="116" t="s">
        <v>4156</v>
      </c>
      <c r="F522" s="116" t="s">
        <v>5715</v>
      </c>
      <c r="G522" s="116" t="s">
        <v>4295</v>
      </c>
      <c r="H522" s="117"/>
      <c r="I522" s="117"/>
      <c r="J522" s="117"/>
      <c r="K522" s="118"/>
      <c r="L522" s="110"/>
    </row>
    <row r="523" spans="1:15" hidden="1">
      <c r="A523" s="116" t="s">
        <v>484</v>
      </c>
      <c r="B523" s="116" t="s">
        <v>483</v>
      </c>
      <c r="C523" s="116" t="s">
        <v>482</v>
      </c>
      <c r="D523" s="116" t="s">
        <v>432</v>
      </c>
      <c r="E523" s="116" t="s">
        <v>409</v>
      </c>
      <c r="F523" s="116" t="s">
        <v>5716</v>
      </c>
      <c r="G523" s="116" t="s">
        <v>481</v>
      </c>
      <c r="H523" s="117"/>
      <c r="I523" s="117"/>
      <c r="J523" s="117"/>
      <c r="K523" s="118"/>
      <c r="L523" s="110"/>
    </row>
    <row r="524" spans="1:15">
      <c r="A524" s="116" t="s">
        <v>318</v>
      </c>
      <c r="B524" s="116" t="s">
        <v>2864</v>
      </c>
      <c r="C524" s="116" t="s">
        <v>2866</v>
      </c>
      <c r="D524" s="116" t="s">
        <v>2809</v>
      </c>
      <c r="E524" s="116" t="s">
        <v>2557</v>
      </c>
      <c r="F524" s="116" t="s">
        <v>5717</v>
      </c>
      <c r="G524" s="116" t="s">
        <v>2865</v>
      </c>
      <c r="H524" s="117">
        <v>50</v>
      </c>
      <c r="I524" s="117"/>
      <c r="J524" s="117"/>
      <c r="K524" s="118"/>
      <c r="L524" s="110"/>
      <c r="O524" s="102" t="s">
        <v>5296</v>
      </c>
    </row>
    <row r="525" spans="1:15">
      <c r="A525" s="116" t="s">
        <v>1043</v>
      </c>
      <c r="B525" s="116" t="s">
        <v>4007</v>
      </c>
      <c r="C525" s="116" t="s">
        <v>4006</v>
      </c>
      <c r="D525" s="116" t="s">
        <v>3948</v>
      </c>
      <c r="E525" s="116" t="s">
        <v>3839</v>
      </c>
      <c r="F525" s="116" t="s">
        <v>5718</v>
      </c>
      <c r="G525" s="116" t="s">
        <v>4005</v>
      </c>
      <c r="H525" s="117">
        <v>50</v>
      </c>
      <c r="I525" s="117"/>
      <c r="J525" s="117"/>
      <c r="K525" s="118"/>
      <c r="L525" s="110"/>
      <c r="O525" s="102" t="s">
        <v>5296</v>
      </c>
    </row>
    <row r="526" spans="1:15" hidden="1">
      <c r="A526" s="116" t="s">
        <v>69</v>
      </c>
      <c r="B526" s="116" t="s">
        <v>68</v>
      </c>
      <c r="C526" s="116" t="s">
        <v>67</v>
      </c>
      <c r="D526" s="116" t="s">
        <v>66</v>
      </c>
      <c r="E526" s="116" t="s">
        <v>55</v>
      </c>
      <c r="F526" s="116" t="s">
        <v>5719</v>
      </c>
      <c r="G526" s="116" t="s">
        <v>65</v>
      </c>
      <c r="H526" s="117"/>
      <c r="I526" s="117"/>
      <c r="J526" s="117"/>
      <c r="K526" s="118"/>
      <c r="L526" s="110"/>
    </row>
    <row r="527" spans="1:15" hidden="1">
      <c r="A527" s="116" t="s">
        <v>4120</v>
      </c>
      <c r="B527" s="116" t="s">
        <v>68</v>
      </c>
      <c r="C527" s="116" t="s">
        <v>4119</v>
      </c>
      <c r="D527" s="116" t="s">
        <v>4118</v>
      </c>
      <c r="E527" s="116" t="s">
        <v>4117</v>
      </c>
      <c r="F527" s="116" t="s">
        <v>5720</v>
      </c>
      <c r="G527" s="116" t="s">
        <v>4116</v>
      </c>
      <c r="H527" s="117"/>
      <c r="I527" s="117"/>
      <c r="J527" s="117"/>
      <c r="K527" s="118"/>
      <c r="L527" s="110"/>
    </row>
    <row r="528" spans="1:15">
      <c r="A528" s="116" t="s">
        <v>3451</v>
      </c>
      <c r="B528" s="116" t="s">
        <v>600</v>
      </c>
      <c r="C528" s="116" t="s">
        <v>3547</v>
      </c>
      <c r="D528" s="116" t="s">
        <v>3546</v>
      </c>
      <c r="E528" s="116" t="s">
        <v>3530</v>
      </c>
      <c r="F528" s="116" t="s">
        <v>5721</v>
      </c>
      <c r="G528" s="116" t="s">
        <v>3545</v>
      </c>
      <c r="H528" s="117">
        <v>50</v>
      </c>
      <c r="I528" s="117"/>
      <c r="J528" s="117"/>
      <c r="K528" s="118"/>
      <c r="L528" s="110"/>
      <c r="O528" s="102" t="s">
        <v>5296</v>
      </c>
    </row>
    <row r="529" spans="1:15">
      <c r="A529" s="116" t="s">
        <v>2222</v>
      </c>
      <c r="B529" s="116" t="s">
        <v>2295</v>
      </c>
      <c r="C529" s="116" t="s">
        <v>2294</v>
      </c>
      <c r="D529" s="116" t="s">
        <v>2293</v>
      </c>
      <c r="E529" s="116" t="s">
        <v>2260</v>
      </c>
      <c r="F529" s="116" t="s">
        <v>5722</v>
      </c>
      <c r="G529" s="116" t="s">
        <v>2292</v>
      </c>
      <c r="H529" s="117">
        <v>1100</v>
      </c>
      <c r="I529" s="117">
        <v>123.75</v>
      </c>
      <c r="J529" s="117"/>
      <c r="K529" s="118">
        <f ca="1">TODAY()-8</f>
        <v>43986</v>
      </c>
      <c r="L529" s="105" t="s">
        <v>2557</v>
      </c>
      <c r="O529" s="102" t="s">
        <v>5296</v>
      </c>
    </row>
    <row r="530" spans="1:15">
      <c r="A530" s="116" t="s">
        <v>531</v>
      </c>
      <c r="B530" s="116" t="s">
        <v>68</v>
      </c>
      <c r="C530" s="116" t="s">
        <v>2339</v>
      </c>
      <c r="D530" s="116" t="s">
        <v>2338</v>
      </c>
      <c r="E530" s="116" t="s">
        <v>2307</v>
      </c>
      <c r="F530" s="116" t="s">
        <v>5723</v>
      </c>
      <c r="G530" s="116" t="s">
        <v>2337</v>
      </c>
      <c r="H530" s="117">
        <v>50</v>
      </c>
      <c r="I530" s="117"/>
      <c r="J530" s="117"/>
      <c r="K530" s="118"/>
      <c r="L530" s="110"/>
      <c r="O530" s="102" t="s">
        <v>5296</v>
      </c>
    </row>
    <row r="531" spans="1:15" hidden="1">
      <c r="A531" s="116" t="s">
        <v>1071</v>
      </c>
      <c r="B531" s="116" t="s">
        <v>1070</v>
      </c>
      <c r="C531" s="116" t="s">
        <v>1069</v>
      </c>
      <c r="D531" s="116" t="s">
        <v>1068</v>
      </c>
      <c r="E531" s="116" t="s">
        <v>1054</v>
      </c>
      <c r="F531" s="116" t="s">
        <v>5724</v>
      </c>
      <c r="G531" s="116" t="s">
        <v>1067</v>
      </c>
      <c r="H531" s="117"/>
      <c r="I531" s="117"/>
      <c r="J531" s="117"/>
      <c r="K531" s="118"/>
      <c r="L531" s="110"/>
    </row>
    <row r="532" spans="1:15" hidden="1">
      <c r="A532" s="116" t="s">
        <v>190</v>
      </c>
      <c r="B532" s="116" t="s">
        <v>3677</v>
      </c>
      <c r="C532" s="116" t="s">
        <v>3676</v>
      </c>
      <c r="D532" s="116" t="s">
        <v>3656</v>
      </c>
      <c r="E532" s="116" t="s">
        <v>3639</v>
      </c>
      <c r="F532" s="116" t="s">
        <v>5598</v>
      </c>
      <c r="G532" s="116" t="s">
        <v>3675</v>
      </c>
      <c r="H532" s="117"/>
      <c r="I532" s="117"/>
      <c r="J532" s="117"/>
      <c r="K532" s="118"/>
      <c r="L532" s="110"/>
    </row>
    <row r="533" spans="1:15">
      <c r="A533" s="116" t="s">
        <v>372</v>
      </c>
      <c r="B533" s="116" t="s">
        <v>195</v>
      </c>
      <c r="C533" s="116" t="s">
        <v>2419</v>
      </c>
      <c r="D533" s="116" t="s">
        <v>2418</v>
      </c>
      <c r="E533" s="116" t="s">
        <v>2307</v>
      </c>
      <c r="F533" s="116" t="s">
        <v>5725</v>
      </c>
      <c r="G533" s="116" t="s">
        <v>2417</v>
      </c>
      <c r="H533" s="102">
        <v>275</v>
      </c>
      <c r="I533" s="102">
        <v>0</v>
      </c>
      <c r="J533" s="102">
        <v>198</v>
      </c>
      <c r="K533" s="118"/>
      <c r="L533" s="110"/>
      <c r="O533" s="102" t="s">
        <v>5296</v>
      </c>
    </row>
    <row r="534" spans="1:15" hidden="1">
      <c r="A534" s="116" t="s">
        <v>3989</v>
      </c>
      <c r="B534" s="116" t="s">
        <v>2085</v>
      </c>
      <c r="C534" s="116" t="s">
        <v>3988</v>
      </c>
      <c r="D534" s="116" t="s">
        <v>3987</v>
      </c>
      <c r="E534" s="116" t="s">
        <v>3839</v>
      </c>
      <c r="F534" s="116" t="s">
        <v>5726</v>
      </c>
      <c r="G534" s="116" t="s">
        <v>3986</v>
      </c>
      <c r="H534" s="117"/>
      <c r="I534" s="117"/>
      <c r="J534" s="117"/>
      <c r="K534" s="118"/>
      <c r="L534" s="110"/>
    </row>
    <row r="535" spans="1:15" hidden="1">
      <c r="A535" s="116" t="s">
        <v>160</v>
      </c>
      <c r="B535" s="116" t="s">
        <v>2824</v>
      </c>
      <c r="C535" s="116" t="s">
        <v>2823</v>
      </c>
      <c r="D535" s="116" t="s">
        <v>2602</v>
      </c>
      <c r="E535" s="116" t="s">
        <v>2557</v>
      </c>
      <c r="F535" s="116" t="s">
        <v>4646</v>
      </c>
      <c r="G535" s="116" t="s">
        <v>2822</v>
      </c>
      <c r="H535" s="117"/>
      <c r="I535" s="117"/>
      <c r="J535" s="117"/>
      <c r="K535" s="118"/>
      <c r="L535" s="110"/>
    </row>
    <row r="536" spans="1:15">
      <c r="A536" s="116" t="s">
        <v>651</v>
      </c>
      <c r="B536" s="116" t="s">
        <v>786</v>
      </c>
      <c r="C536" s="116" t="s">
        <v>785</v>
      </c>
      <c r="D536" s="116" t="s">
        <v>784</v>
      </c>
      <c r="E536" s="116" t="s">
        <v>761</v>
      </c>
      <c r="F536" s="116" t="s">
        <v>5727</v>
      </c>
      <c r="G536" s="116" t="s">
        <v>783</v>
      </c>
      <c r="H536" s="117">
        <v>50</v>
      </c>
      <c r="I536" s="117"/>
      <c r="J536" s="117"/>
      <c r="K536" s="118"/>
      <c r="L536" s="110"/>
      <c r="O536" s="102" t="s">
        <v>5296</v>
      </c>
    </row>
    <row r="537" spans="1:15" hidden="1">
      <c r="A537" s="116" t="s">
        <v>264</v>
      </c>
      <c r="B537" s="116" t="s">
        <v>1898</v>
      </c>
      <c r="C537" s="116" t="s">
        <v>3589</v>
      </c>
      <c r="D537" s="116" t="s">
        <v>3555</v>
      </c>
      <c r="E537" s="116" t="s">
        <v>3530</v>
      </c>
      <c r="F537" s="116" t="s">
        <v>5728</v>
      </c>
      <c r="G537" s="116" t="s">
        <v>3588</v>
      </c>
      <c r="H537" s="117"/>
      <c r="I537" s="117"/>
      <c r="J537" s="117"/>
      <c r="K537" s="118"/>
      <c r="L537" s="110"/>
    </row>
    <row r="538" spans="1:15" hidden="1">
      <c r="A538" s="116" t="s">
        <v>48</v>
      </c>
      <c r="B538" s="116" t="s">
        <v>3654</v>
      </c>
      <c r="C538" s="116" t="s">
        <v>3653</v>
      </c>
      <c r="D538" s="116" t="s">
        <v>3652</v>
      </c>
      <c r="E538" s="116" t="s">
        <v>3639</v>
      </c>
      <c r="F538" s="116" t="s">
        <v>5729</v>
      </c>
      <c r="G538" s="116" t="s">
        <v>3651</v>
      </c>
      <c r="H538" s="117"/>
      <c r="I538" s="117"/>
      <c r="J538" s="117"/>
      <c r="K538" s="118"/>
      <c r="L538" s="110"/>
    </row>
    <row r="539" spans="1:15" hidden="1">
      <c r="A539" s="116" t="s">
        <v>121</v>
      </c>
      <c r="B539" s="116" t="s">
        <v>741</v>
      </c>
      <c r="C539" s="116" t="s">
        <v>1567</v>
      </c>
      <c r="D539" s="116" t="s">
        <v>1231</v>
      </c>
      <c r="E539" s="116" t="s">
        <v>1230</v>
      </c>
      <c r="F539" s="116" t="s">
        <v>5730</v>
      </c>
      <c r="G539" s="116" t="s">
        <v>1566</v>
      </c>
      <c r="H539" s="117"/>
      <c r="I539" s="117"/>
      <c r="J539" s="117"/>
      <c r="K539" s="118"/>
      <c r="L539" s="110"/>
    </row>
    <row r="540" spans="1:15" hidden="1">
      <c r="A540" s="116" t="s">
        <v>570</v>
      </c>
      <c r="B540" s="116" t="s">
        <v>2591</v>
      </c>
      <c r="C540" s="116" t="s">
        <v>2590</v>
      </c>
      <c r="D540" s="116" t="s">
        <v>333</v>
      </c>
      <c r="E540" s="116" t="s">
        <v>2557</v>
      </c>
      <c r="F540" s="116" t="s">
        <v>4602</v>
      </c>
      <c r="G540" s="116" t="s">
        <v>2589</v>
      </c>
      <c r="H540" s="117"/>
      <c r="I540" s="117"/>
      <c r="J540" s="117"/>
      <c r="K540" s="118"/>
      <c r="L540" s="110"/>
    </row>
    <row r="541" spans="1:15" hidden="1">
      <c r="A541" s="116" t="s">
        <v>1026</v>
      </c>
      <c r="B541" s="116" t="s">
        <v>3830</v>
      </c>
      <c r="C541" s="116" t="s">
        <v>3829</v>
      </c>
      <c r="D541" s="116" t="s">
        <v>3828</v>
      </c>
      <c r="E541" s="116" t="s">
        <v>3827</v>
      </c>
      <c r="F541" s="116" t="s">
        <v>5731</v>
      </c>
      <c r="G541" s="116" t="s">
        <v>3826</v>
      </c>
      <c r="H541" s="117"/>
      <c r="I541" s="117"/>
      <c r="J541" s="117"/>
      <c r="K541" s="118"/>
      <c r="L541" s="110"/>
    </row>
    <row r="542" spans="1:15" hidden="1">
      <c r="A542" s="116" t="s">
        <v>592</v>
      </c>
      <c r="B542" s="116" t="s">
        <v>591</v>
      </c>
      <c r="C542" s="116" t="s">
        <v>590</v>
      </c>
      <c r="D542" s="116" t="s">
        <v>589</v>
      </c>
      <c r="E542" s="116" t="s">
        <v>574</v>
      </c>
      <c r="F542" s="116" t="s">
        <v>5732</v>
      </c>
      <c r="G542" s="116" t="s">
        <v>588</v>
      </c>
      <c r="H542" s="117"/>
      <c r="I542" s="117"/>
      <c r="J542" s="117"/>
      <c r="K542" s="118"/>
      <c r="L542" s="110"/>
    </row>
    <row r="543" spans="1:15" hidden="1">
      <c r="A543" s="116" t="s">
        <v>2008</v>
      </c>
      <c r="B543" s="116" t="s">
        <v>916</v>
      </c>
      <c r="C543" s="116" t="s">
        <v>2007</v>
      </c>
      <c r="D543" s="116" t="s">
        <v>2006</v>
      </c>
      <c r="E543" s="116" t="s">
        <v>1954</v>
      </c>
      <c r="F543" s="116" t="s">
        <v>5733</v>
      </c>
      <c r="G543" s="116" t="s">
        <v>2005</v>
      </c>
      <c r="H543" s="117"/>
      <c r="I543" s="117"/>
      <c r="J543" s="117"/>
      <c r="K543" s="118"/>
      <c r="L543" s="110"/>
    </row>
    <row r="544" spans="1:15">
      <c r="A544" s="116" t="s">
        <v>53</v>
      </c>
      <c r="B544" s="116" t="s">
        <v>4417</v>
      </c>
      <c r="C544" s="116" t="s">
        <v>4416</v>
      </c>
      <c r="D544" s="116" t="s">
        <v>2446</v>
      </c>
      <c r="E544" s="116" t="s">
        <v>4156</v>
      </c>
      <c r="F544" s="116" t="s">
        <v>5734</v>
      </c>
      <c r="G544" s="116" t="s">
        <v>4415</v>
      </c>
      <c r="H544" s="117">
        <v>50</v>
      </c>
      <c r="I544" s="117"/>
      <c r="J544" s="117">
        <v>795</v>
      </c>
      <c r="K544" s="118"/>
      <c r="L544" s="110"/>
      <c r="O544" s="102" t="s">
        <v>5296</v>
      </c>
    </row>
    <row r="545" spans="1:15">
      <c r="A545" s="116" t="s">
        <v>4438</v>
      </c>
      <c r="B545" s="116" t="s">
        <v>535</v>
      </c>
      <c r="C545" s="116" t="s">
        <v>4437</v>
      </c>
      <c r="D545" s="116" t="s">
        <v>4436</v>
      </c>
      <c r="E545" s="116" t="s">
        <v>4423</v>
      </c>
      <c r="F545" s="116" t="s">
        <v>5735</v>
      </c>
      <c r="G545" s="116" t="s">
        <v>4435</v>
      </c>
      <c r="H545" s="117">
        <v>50</v>
      </c>
      <c r="I545" s="117"/>
      <c r="J545" s="117"/>
      <c r="K545" s="118"/>
      <c r="L545" s="110"/>
      <c r="O545" s="102" t="s">
        <v>5296</v>
      </c>
    </row>
    <row r="546" spans="1:15" hidden="1">
      <c r="A546" s="116" t="s">
        <v>2407</v>
      </c>
      <c r="B546" s="116" t="s">
        <v>160</v>
      </c>
      <c r="C546" s="116" t="s">
        <v>2406</v>
      </c>
      <c r="D546" s="116" t="s">
        <v>2363</v>
      </c>
      <c r="E546" s="116" t="s">
        <v>2307</v>
      </c>
      <c r="F546" s="116" t="s">
        <v>5511</v>
      </c>
      <c r="G546" s="116" t="s">
        <v>2405</v>
      </c>
      <c r="H546" s="117"/>
      <c r="I546" s="117"/>
      <c r="J546" s="117"/>
      <c r="K546" s="118"/>
      <c r="L546" s="110"/>
    </row>
    <row r="547" spans="1:15" hidden="1">
      <c r="A547" s="116" t="s">
        <v>1393</v>
      </c>
      <c r="B547" s="116" t="s">
        <v>454</v>
      </c>
      <c r="C547" s="116" t="s">
        <v>1392</v>
      </c>
      <c r="D547" s="116" t="s">
        <v>1293</v>
      </c>
      <c r="E547" s="116" t="s">
        <v>1230</v>
      </c>
      <c r="F547" s="116" t="s">
        <v>5736</v>
      </c>
      <c r="G547" s="116" t="s">
        <v>1391</v>
      </c>
      <c r="H547" s="117"/>
      <c r="I547" s="117"/>
      <c r="J547" s="117"/>
      <c r="K547" s="118"/>
      <c r="L547" s="110"/>
    </row>
    <row r="548" spans="1:15" hidden="1">
      <c r="A548" s="116" t="s">
        <v>2109</v>
      </c>
      <c r="B548" s="116" t="s">
        <v>4078</v>
      </c>
      <c r="C548" s="116" t="s">
        <v>4077</v>
      </c>
      <c r="D548" s="116" t="s">
        <v>3917</v>
      </c>
      <c r="E548" s="116" t="s">
        <v>3839</v>
      </c>
      <c r="F548" s="116" t="s">
        <v>5737</v>
      </c>
      <c r="G548" s="116" t="s">
        <v>4076</v>
      </c>
      <c r="H548" s="117"/>
      <c r="I548" s="117"/>
      <c r="J548" s="117"/>
      <c r="K548" s="118"/>
      <c r="L548" s="110"/>
    </row>
    <row r="549" spans="1:15" hidden="1">
      <c r="A549" s="116" t="s">
        <v>226</v>
      </c>
      <c r="B549" s="116" t="s">
        <v>225</v>
      </c>
      <c r="C549" s="116" t="s">
        <v>224</v>
      </c>
      <c r="D549" s="116" t="s">
        <v>223</v>
      </c>
      <c r="E549" s="116" t="s">
        <v>90</v>
      </c>
      <c r="F549" s="116" t="s">
        <v>5738</v>
      </c>
      <c r="G549" s="116" t="s">
        <v>222</v>
      </c>
      <c r="H549" s="117"/>
      <c r="I549" s="117"/>
      <c r="J549" s="117"/>
      <c r="K549" s="118"/>
      <c r="L549" s="110"/>
    </row>
    <row r="550" spans="1:15">
      <c r="A550" s="116" t="s">
        <v>1026</v>
      </c>
      <c r="B550" s="116" t="s">
        <v>1025</v>
      </c>
      <c r="C550" s="116" t="s">
        <v>1024</v>
      </c>
      <c r="D550" s="116" t="s">
        <v>1023</v>
      </c>
      <c r="E550" s="116" t="s">
        <v>837</v>
      </c>
      <c r="F550" s="116" t="s">
        <v>5739</v>
      </c>
      <c r="G550" s="116" t="s">
        <v>1022</v>
      </c>
      <c r="H550" s="117">
        <v>1100</v>
      </c>
      <c r="I550" s="117">
        <v>123.75</v>
      </c>
      <c r="J550" s="117"/>
      <c r="K550" s="118">
        <f ca="1">TODAY()-29</f>
        <v>43965</v>
      </c>
      <c r="L550" s="109" t="s">
        <v>5289</v>
      </c>
      <c r="O550" s="102" t="s">
        <v>5296</v>
      </c>
    </row>
    <row r="551" spans="1:15" hidden="1">
      <c r="A551" s="116" t="s">
        <v>314</v>
      </c>
      <c r="B551" s="116" t="s">
        <v>993</v>
      </c>
      <c r="C551" s="116" t="s">
        <v>3203</v>
      </c>
      <c r="D551" s="116" t="s">
        <v>3202</v>
      </c>
      <c r="E551" s="116" t="s">
        <v>2557</v>
      </c>
      <c r="F551" s="116" t="s">
        <v>5740</v>
      </c>
      <c r="G551" s="116" t="s">
        <v>3201</v>
      </c>
      <c r="H551" s="117"/>
      <c r="I551" s="117"/>
      <c r="J551" s="117"/>
      <c r="K551" s="118"/>
      <c r="L551" s="110"/>
    </row>
    <row r="552" spans="1:15">
      <c r="A552" s="116" t="s">
        <v>251</v>
      </c>
      <c r="B552" s="116" t="s">
        <v>711</v>
      </c>
      <c r="C552" s="116" t="s">
        <v>710</v>
      </c>
      <c r="D552" s="116" t="s">
        <v>598</v>
      </c>
      <c r="E552" s="116" t="s">
        <v>574</v>
      </c>
      <c r="F552" s="116" t="s">
        <v>5741</v>
      </c>
      <c r="G552" s="116" t="s">
        <v>709</v>
      </c>
      <c r="H552" s="117">
        <v>1100</v>
      </c>
      <c r="I552" s="117">
        <v>495</v>
      </c>
      <c r="J552" s="117"/>
      <c r="K552" s="118">
        <f ca="1">TODAY()-59</f>
        <v>43935</v>
      </c>
      <c r="L552" s="110"/>
      <c r="O552" s="102" t="s">
        <v>5296</v>
      </c>
    </row>
    <row r="553" spans="1:15" hidden="1">
      <c r="A553" s="116" t="s">
        <v>4174</v>
      </c>
      <c r="B553" s="116" t="s">
        <v>553</v>
      </c>
      <c r="C553" s="116" t="s">
        <v>4173</v>
      </c>
      <c r="D553" s="116" t="s">
        <v>4172</v>
      </c>
      <c r="E553" s="116" t="s">
        <v>4156</v>
      </c>
      <c r="F553" s="116" t="s">
        <v>5742</v>
      </c>
      <c r="G553" s="116" t="s">
        <v>4171</v>
      </c>
      <c r="H553" s="117"/>
      <c r="I553" s="117"/>
      <c r="J553" s="117"/>
      <c r="K553" s="118"/>
      <c r="L553" s="110"/>
    </row>
    <row r="554" spans="1:15">
      <c r="A554" s="116" t="s">
        <v>160</v>
      </c>
      <c r="B554" s="116" t="s">
        <v>1130</v>
      </c>
      <c r="C554" s="116" t="s">
        <v>1129</v>
      </c>
      <c r="D554" s="116" t="s">
        <v>1123</v>
      </c>
      <c r="E554" s="116" t="s">
        <v>1122</v>
      </c>
      <c r="F554" s="116" t="s">
        <v>5743</v>
      </c>
      <c r="G554" s="116"/>
      <c r="H554" s="117">
        <v>50</v>
      </c>
      <c r="I554" s="117"/>
      <c r="J554" s="117"/>
      <c r="K554" s="118"/>
      <c r="L554" s="110"/>
      <c r="O554" s="102" t="s">
        <v>5296</v>
      </c>
    </row>
    <row r="555" spans="1:15" hidden="1">
      <c r="A555" s="116" t="s">
        <v>2139</v>
      </c>
      <c r="B555" s="116" t="s">
        <v>1088</v>
      </c>
      <c r="C555" s="116" t="s">
        <v>2138</v>
      </c>
      <c r="D555" s="116" t="s">
        <v>2137</v>
      </c>
      <c r="E555" s="116" t="s">
        <v>2114</v>
      </c>
      <c r="F555" s="116" t="s">
        <v>5744</v>
      </c>
      <c r="G555" s="116" t="s">
        <v>2136</v>
      </c>
      <c r="H555" s="117"/>
      <c r="I555" s="117"/>
      <c r="J555" s="117"/>
      <c r="K555" s="118"/>
      <c r="L555" s="110"/>
    </row>
    <row r="556" spans="1:15" hidden="1">
      <c r="A556" s="116" t="s">
        <v>235</v>
      </c>
      <c r="B556" s="116" t="s">
        <v>3161</v>
      </c>
      <c r="C556" s="116" t="s">
        <v>3160</v>
      </c>
      <c r="D556" s="116" t="s">
        <v>2602</v>
      </c>
      <c r="E556" s="116" t="s">
        <v>2557</v>
      </c>
      <c r="F556" s="116" t="s">
        <v>4646</v>
      </c>
      <c r="G556" s="116" t="s">
        <v>3159</v>
      </c>
      <c r="H556" s="117"/>
      <c r="I556" s="117"/>
      <c r="J556" s="117"/>
      <c r="K556" s="118"/>
      <c r="L556" s="110"/>
    </row>
    <row r="557" spans="1:15">
      <c r="A557" s="116" t="s">
        <v>48</v>
      </c>
      <c r="B557" s="116" t="s">
        <v>3344</v>
      </c>
      <c r="C557" s="116" t="s">
        <v>3343</v>
      </c>
      <c r="D557" s="116" t="s">
        <v>2605</v>
      </c>
      <c r="E557" s="116" t="s">
        <v>2557</v>
      </c>
      <c r="F557" s="116" t="s">
        <v>4884</v>
      </c>
      <c r="G557" s="116"/>
      <c r="H557" s="102">
        <v>275</v>
      </c>
      <c r="I557" s="102">
        <v>0</v>
      </c>
      <c r="J557" s="102">
        <v>198</v>
      </c>
      <c r="K557" s="118"/>
      <c r="L557" s="110"/>
      <c r="O557" s="107" t="s">
        <v>5305</v>
      </c>
    </row>
    <row r="558" spans="1:15">
      <c r="A558" s="116" t="s">
        <v>3508</v>
      </c>
      <c r="B558" s="116" t="s">
        <v>459</v>
      </c>
      <c r="C558" s="116" t="s">
        <v>3507</v>
      </c>
      <c r="D558" s="116" t="s">
        <v>391</v>
      </c>
      <c r="E558" s="116" t="s">
        <v>3499</v>
      </c>
      <c r="F558" s="116" t="s">
        <v>5745</v>
      </c>
      <c r="G558" s="116" t="s">
        <v>3506</v>
      </c>
      <c r="H558" s="117">
        <v>50</v>
      </c>
      <c r="I558" s="117"/>
      <c r="J558" s="117"/>
      <c r="K558" s="118"/>
      <c r="L558" s="110"/>
      <c r="O558" s="102" t="s">
        <v>5296</v>
      </c>
    </row>
    <row r="559" spans="1:15">
      <c r="A559" s="116" t="s">
        <v>53</v>
      </c>
      <c r="B559" s="116" t="s">
        <v>2653</v>
      </c>
      <c r="C559" s="116" t="s">
        <v>2652</v>
      </c>
      <c r="D559" s="116" t="s">
        <v>2595</v>
      </c>
      <c r="E559" s="116" t="s">
        <v>2557</v>
      </c>
      <c r="F559" s="116" t="s">
        <v>4571</v>
      </c>
      <c r="G559" s="116" t="s">
        <v>2651</v>
      </c>
      <c r="H559" s="117">
        <v>50</v>
      </c>
      <c r="I559" s="117"/>
      <c r="J559" s="117"/>
      <c r="K559" s="118"/>
      <c r="L559" s="110"/>
      <c r="O559" s="102" t="s">
        <v>5296</v>
      </c>
    </row>
    <row r="560" spans="1:15" hidden="1">
      <c r="A560" s="116" t="s">
        <v>2638</v>
      </c>
      <c r="B560" s="116" t="s">
        <v>1277</v>
      </c>
      <c r="C560" s="116" t="s">
        <v>2637</v>
      </c>
      <c r="D560" s="116" t="s">
        <v>2636</v>
      </c>
      <c r="E560" s="116" t="s">
        <v>2557</v>
      </c>
      <c r="F560" s="116" t="s">
        <v>4655</v>
      </c>
      <c r="G560" s="116" t="s">
        <v>2635</v>
      </c>
      <c r="H560" s="117"/>
      <c r="I560" s="117"/>
      <c r="J560" s="117"/>
      <c r="K560" s="118"/>
      <c r="L560" s="110"/>
    </row>
    <row r="561" spans="1:15" hidden="1">
      <c r="A561" s="116" t="s">
        <v>460</v>
      </c>
      <c r="B561" s="116" t="s">
        <v>459</v>
      </c>
      <c r="C561" s="116" t="s">
        <v>458</v>
      </c>
      <c r="D561" s="116" t="s">
        <v>457</v>
      </c>
      <c r="E561" s="116" t="s">
        <v>409</v>
      </c>
      <c r="F561" s="116" t="s">
        <v>5746</v>
      </c>
      <c r="G561" s="116" t="s">
        <v>456</v>
      </c>
      <c r="H561" s="117"/>
      <c r="I561" s="117"/>
      <c r="J561" s="117"/>
      <c r="K561" s="118"/>
      <c r="L561" s="110"/>
    </row>
    <row r="562" spans="1:15" hidden="1">
      <c r="A562" s="116" t="s">
        <v>693</v>
      </c>
      <c r="B562" s="116" t="s">
        <v>692</v>
      </c>
      <c r="C562" s="116" t="s">
        <v>691</v>
      </c>
      <c r="D562" s="116" t="s">
        <v>690</v>
      </c>
      <c r="E562" s="116" t="s">
        <v>574</v>
      </c>
      <c r="F562" s="116" t="s">
        <v>5747</v>
      </c>
      <c r="G562" s="116" t="s">
        <v>689</v>
      </c>
      <c r="H562" s="117"/>
      <c r="I562" s="117"/>
      <c r="J562" s="117"/>
      <c r="K562" s="118"/>
      <c r="L562" s="110"/>
    </row>
    <row r="563" spans="1:15">
      <c r="A563" s="116" t="s">
        <v>450</v>
      </c>
      <c r="B563" s="116" t="s">
        <v>3173</v>
      </c>
      <c r="C563" s="116" t="s">
        <v>3172</v>
      </c>
      <c r="D563" s="116" t="s">
        <v>2595</v>
      </c>
      <c r="E563" s="116" t="s">
        <v>2557</v>
      </c>
      <c r="F563" s="116" t="s">
        <v>4571</v>
      </c>
      <c r="G563" s="116"/>
      <c r="H563" s="117">
        <v>50</v>
      </c>
      <c r="I563" s="117"/>
      <c r="J563" s="117"/>
      <c r="K563" s="118"/>
      <c r="L563" s="110"/>
      <c r="O563" s="102" t="s">
        <v>5296</v>
      </c>
    </row>
    <row r="564" spans="1:15" hidden="1">
      <c r="A564" s="116" t="s">
        <v>116</v>
      </c>
      <c r="B564" s="116" t="s">
        <v>4004</v>
      </c>
      <c r="C564" s="116" t="s">
        <v>4003</v>
      </c>
      <c r="D564" s="116" t="s">
        <v>4002</v>
      </c>
      <c r="E564" s="116" t="s">
        <v>3839</v>
      </c>
      <c r="F564" s="116" t="s">
        <v>5748</v>
      </c>
      <c r="G564" s="116" t="s">
        <v>4001</v>
      </c>
      <c r="H564" s="117"/>
      <c r="I564" s="117"/>
      <c r="J564" s="117"/>
      <c r="K564" s="118"/>
      <c r="L564" s="110"/>
    </row>
    <row r="565" spans="1:15">
      <c r="A565" s="116" t="s">
        <v>235</v>
      </c>
      <c r="B565" s="116" t="s">
        <v>3747</v>
      </c>
      <c r="C565" s="116" t="s">
        <v>3746</v>
      </c>
      <c r="D565" s="116" t="s">
        <v>3745</v>
      </c>
      <c r="E565" s="116" t="s">
        <v>3730</v>
      </c>
      <c r="F565" s="116" t="s">
        <v>5749</v>
      </c>
      <c r="G565" s="116" t="s">
        <v>3744</v>
      </c>
      <c r="H565" s="117">
        <v>50</v>
      </c>
      <c r="I565" s="117"/>
      <c r="J565" s="117"/>
      <c r="K565" s="118"/>
      <c r="L565" s="110"/>
      <c r="O565" s="102" t="s">
        <v>5296</v>
      </c>
    </row>
    <row r="566" spans="1:15">
      <c r="A566" s="116" t="s">
        <v>814</v>
      </c>
      <c r="B566" s="116" t="s">
        <v>313</v>
      </c>
      <c r="C566" s="116" t="s">
        <v>3044</v>
      </c>
      <c r="D566" s="116" t="s">
        <v>2809</v>
      </c>
      <c r="E566" s="116" t="s">
        <v>2557</v>
      </c>
      <c r="F566" s="116" t="s">
        <v>5750</v>
      </c>
      <c r="G566" s="116" t="s">
        <v>3043</v>
      </c>
      <c r="H566" s="117">
        <v>50</v>
      </c>
      <c r="I566" s="117"/>
      <c r="J566" s="117"/>
      <c r="K566" s="118"/>
      <c r="L566" s="110"/>
      <c r="O566" s="102" t="s">
        <v>5296</v>
      </c>
    </row>
    <row r="567" spans="1:15" hidden="1">
      <c r="A567" s="116" t="s">
        <v>221</v>
      </c>
      <c r="B567" s="116" t="s">
        <v>220</v>
      </c>
      <c r="C567" s="116" t="s">
        <v>219</v>
      </c>
      <c r="D567" s="116" t="s">
        <v>218</v>
      </c>
      <c r="E567" s="116" t="s">
        <v>90</v>
      </c>
      <c r="F567" s="116" t="s">
        <v>5751</v>
      </c>
      <c r="G567" s="116" t="s">
        <v>217</v>
      </c>
      <c r="H567" s="117"/>
      <c r="I567" s="117"/>
      <c r="J567" s="117"/>
      <c r="K567" s="118"/>
      <c r="L567" s="110"/>
    </row>
    <row r="568" spans="1:15">
      <c r="A568" s="116" t="s">
        <v>140</v>
      </c>
      <c r="B568" s="116" t="s">
        <v>3399</v>
      </c>
      <c r="C568" s="116" t="s">
        <v>3398</v>
      </c>
      <c r="D568" s="116" t="s">
        <v>3123</v>
      </c>
      <c r="E568" s="116" t="s">
        <v>2557</v>
      </c>
      <c r="F568" s="116" t="s">
        <v>5544</v>
      </c>
      <c r="G568" s="116" t="s">
        <v>3397</v>
      </c>
      <c r="H568" s="117"/>
      <c r="I568" s="117">
        <v>495</v>
      </c>
      <c r="J568" s="117"/>
      <c r="K568" s="118">
        <f ca="1">TODAY()-20</f>
        <v>43974</v>
      </c>
      <c r="L568" s="109" t="s">
        <v>5289</v>
      </c>
      <c r="M568" s="107" t="s">
        <v>4857</v>
      </c>
      <c r="N568" s="107">
        <v>3500</v>
      </c>
      <c r="O568" s="107" t="s">
        <v>5312</v>
      </c>
    </row>
    <row r="569" spans="1:15" hidden="1">
      <c r="A569" s="116" t="s">
        <v>3833</v>
      </c>
      <c r="B569" s="116" t="s">
        <v>912</v>
      </c>
      <c r="C569" s="116" t="s">
        <v>3832</v>
      </c>
      <c r="D569" s="116" t="s">
        <v>3828</v>
      </c>
      <c r="E569" s="116" t="s">
        <v>3827</v>
      </c>
      <c r="F569" s="116" t="s">
        <v>5752</v>
      </c>
      <c r="G569" s="116" t="s">
        <v>3831</v>
      </c>
      <c r="H569" s="117"/>
      <c r="I569" s="117"/>
      <c r="J569" s="117"/>
      <c r="K569" s="118"/>
      <c r="L569" s="110"/>
    </row>
    <row r="570" spans="1:15">
      <c r="A570" s="116" t="s">
        <v>116</v>
      </c>
      <c r="B570" s="116" t="s">
        <v>3702</v>
      </c>
      <c r="C570" s="116" t="s">
        <v>3701</v>
      </c>
      <c r="D570" s="116" t="s">
        <v>3700</v>
      </c>
      <c r="E570" s="116" t="s">
        <v>3683</v>
      </c>
      <c r="F570" s="116" t="s">
        <v>5753</v>
      </c>
      <c r="G570" s="116" t="s">
        <v>3699</v>
      </c>
      <c r="H570" s="102">
        <v>275</v>
      </c>
      <c r="I570" s="102">
        <v>0</v>
      </c>
      <c r="J570" s="102">
        <v>198</v>
      </c>
      <c r="K570" s="118"/>
      <c r="L570" s="110"/>
      <c r="O570" s="107" t="s">
        <v>5312</v>
      </c>
    </row>
    <row r="571" spans="1:15" hidden="1">
      <c r="A571" s="116" t="s">
        <v>2953</v>
      </c>
      <c r="B571" s="116" t="s">
        <v>817</v>
      </c>
      <c r="C571" s="116" t="s">
        <v>3113</v>
      </c>
      <c r="D571" s="116" t="s">
        <v>697</v>
      </c>
      <c r="E571" s="116" t="s">
        <v>2557</v>
      </c>
      <c r="F571" s="116" t="s">
        <v>5670</v>
      </c>
      <c r="G571" s="116" t="s">
        <v>3112</v>
      </c>
      <c r="H571" s="117"/>
      <c r="I571" s="117"/>
      <c r="J571" s="117"/>
      <c r="K571" s="118"/>
      <c r="L571" s="110"/>
    </row>
    <row r="572" spans="1:15">
      <c r="A572" s="116" t="s">
        <v>3063</v>
      </c>
      <c r="B572" s="116" t="s">
        <v>1502</v>
      </c>
      <c r="C572" s="116" t="s">
        <v>3062</v>
      </c>
      <c r="D572" s="116" t="s">
        <v>2668</v>
      </c>
      <c r="E572" s="116" t="s">
        <v>2557</v>
      </c>
      <c r="F572" s="116" t="s">
        <v>5091</v>
      </c>
      <c r="G572" s="116" t="s">
        <v>3061</v>
      </c>
      <c r="H572" s="117">
        <v>50</v>
      </c>
      <c r="I572" s="117"/>
      <c r="J572" s="117"/>
      <c r="K572" s="118"/>
      <c r="L572" s="110"/>
      <c r="O572" s="102" t="s">
        <v>5296</v>
      </c>
    </row>
    <row r="573" spans="1:15">
      <c r="A573" s="116" t="s">
        <v>1617</v>
      </c>
      <c r="B573" s="116" t="s">
        <v>1616</v>
      </c>
      <c r="C573" s="116" t="s">
        <v>1615</v>
      </c>
      <c r="D573" s="116" t="s">
        <v>1614</v>
      </c>
      <c r="E573" s="116" t="s">
        <v>1230</v>
      </c>
      <c r="F573" s="116" t="s">
        <v>5754</v>
      </c>
      <c r="G573" s="116"/>
      <c r="H573" s="117">
        <v>50</v>
      </c>
      <c r="I573" s="117"/>
      <c r="J573" s="117"/>
      <c r="K573" s="118"/>
      <c r="L573" s="110"/>
      <c r="O573" s="102" t="s">
        <v>5296</v>
      </c>
    </row>
    <row r="574" spans="1:15" hidden="1">
      <c r="A574" s="116" t="s">
        <v>3812</v>
      </c>
      <c r="B574" s="116" t="s">
        <v>1013</v>
      </c>
      <c r="C574" s="116" t="s">
        <v>3811</v>
      </c>
      <c r="D574" s="116" t="s">
        <v>3810</v>
      </c>
      <c r="E574" s="116" t="s">
        <v>3730</v>
      </c>
      <c r="F574" s="116" t="s">
        <v>5755</v>
      </c>
      <c r="G574" s="116" t="s">
        <v>3809</v>
      </c>
      <c r="H574" s="117"/>
      <c r="I574" s="117"/>
      <c r="J574" s="117"/>
      <c r="K574" s="118"/>
      <c r="L574" s="110"/>
    </row>
    <row r="575" spans="1:15" hidden="1">
      <c r="A575" s="116" t="s">
        <v>489</v>
      </c>
      <c r="B575" s="116" t="s">
        <v>488</v>
      </c>
      <c r="C575" s="116" t="s">
        <v>487</v>
      </c>
      <c r="D575" s="116" t="s">
        <v>486</v>
      </c>
      <c r="E575" s="116" t="s">
        <v>409</v>
      </c>
      <c r="F575" s="116" t="s">
        <v>5756</v>
      </c>
      <c r="G575" s="116" t="s">
        <v>485</v>
      </c>
      <c r="H575" s="117"/>
      <c r="I575" s="117"/>
      <c r="J575" s="117"/>
      <c r="K575" s="118"/>
      <c r="L575" s="110"/>
    </row>
    <row r="576" spans="1:15" hidden="1">
      <c r="A576" s="116" t="s">
        <v>182</v>
      </c>
      <c r="B576" s="116" t="s">
        <v>2627</v>
      </c>
      <c r="C576" s="116" t="s">
        <v>2626</v>
      </c>
      <c r="D576" s="116" t="s">
        <v>2625</v>
      </c>
      <c r="E576" s="116" t="s">
        <v>2557</v>
      </c>
      <c r="F576" s="116" t="s">
        <v>5757</v>
      </c>
      <c r="G576" s="116" t="s">
        <v>2624</v>
      </c>
      <c r="H576" s="117"/>
      <c r="I576" s="117"/>
      <c r="J576" s="117"/>
      <c r="K576" s="118"/>
      <c r="L576" s="110"/>
    </row>
    <row r="577" spans="1:15">
      <c r="A577" s="116" t="s">
        <v>53</v>
      </c>
      <c r="B577" s="116" t="s">
        <v>2845</v>
      </c>
      <c r="C577" s="116" t="s">
        <v>2844</v>
      </c>
      <c r="D577" s="116" t="s">
        <v>2605</v>
      </c>
      <c r="E577" s="116" t="s">
        <v>2557</v>
      </c>
      <c r="F577" s="116" t="s">
        <v>4884</v>
      </c>
      <c r="G577" s="116" t="s">
        <v>2843</v>
      </c>
      <c r="H577" s="117">
        <v>50</v>
      </c>
      <c r="I577" s="117"/>
      <c r="J577" s="117"/>
      <c r="K577" s="118"/>
      <c r="L577" s="110"/>
      <c r="O577" s="102" t="s">
        <v>5296</v>
      </c>
    </row>
    <row r="578" spans="1:15">
      <c r="A578" s="116" t="s">
        <v>1043</v>
      </c>
      <c r="B578" s="116" t="s">
        <v>268</v>
      </c>
      <c r="C578" s="116" t="s">
        <v>1042</v>
      </c>
      <c r="D578" s="116" t="s">
        <v>1041</v>
      </c>
      <c r="E578" s="116" t="s">
        <v>837</v>
      </c>
      <c r="F578" s="116" t="s">
        <v>5758</v>
      </c>
      <c r="G578" s="116" t="s">
        <v>1040</v>
      </c>
      <c r="H578" s="117">
        <v>1100</v>
      </c>
      <c r="I578" s="117">
        <v>495</v>
      </c>
      <c r="J578" s="117"/>
      <c r="K578" s="118">
        <f ca="1">TODAY()-29</f>
        <v>43965</v>
      </c>
      <c r="L578" s="109" t="s">
        <v>5289</v>
      </c>
      <c r="O578" s="102" t="s">
        <v>5296</v>
      </c>
    </row>
    <row r="579" spans="1:15">
      <c r="A579" s="116" t="s">
        <v>235</v>
      </c>
      <c r="B579" s="116" t="s">
        <v>1083</v>
      </c>
      <c r="C579" s="116" t="s">
        <v>1711</v>
      </c>
      <c r="D579" s="116" t="s">
        <v>1255</v>
      </c>
      <c r="E579" s="116" t="s">
        <v>1230</v>
      </c>
      <c r="F579" s="116" t="s">
        <v>5759</v>
      </c>
      <c r="G579" s="116" t="s">
        <v>1710</v>
      </c>
      <c r="H579" s="117">
        <v>1100</v>
      </c>
      <c r="I579" s="117">
        <v>123.75</v>
      </c>
      <c r="J579" s="117"/>
      <c r="K579" s="118">
        <f ca="1">TODAY()-56</f>
        <v>43938</v>
      </c>
      <c r="L579" s="110"/>
      <c r="O579" s="102" t="s">
        <v>5296</v>
      </c>
    </row>
    <row r="580" spans="1:15" hidden="1">
      <c r="A580" s="116" t="s">
        <v>182</v>
      </c>
      <c r="B580" s="116" t="s">
        <v>943</v>
      </c>
      <c r="C580" s="116" t="s">
        <v>942</v>
      </c>
      <c r="D580" s="116" t="s">
        <v>941</v>
      </c>
      <c r="E580" s="116" t="s">
        <v>837</v>
      </c>
      <c r="F580" s="116" t="s">
        <v>5760</v>
      </c>
      <c r="G580" s="116" t="s">
        <v>940</v>
      </c>
      <c r="H580" s="117"/>
      <c r="I580" s="117"/>
      <c r="J580" s="117"/>
      <c r="K580" s="118"/>
      <c r="L580" s="110"/>
    </row>
    <row r="581" spans="1:15">
      <c r="A581" s="116" t="s">
        <v>450</v>
      </c>
      <c r="B581" s="116" t="s">
        <v>258</v>
      </c>
      <c r="C581" s="116" t="s">
        <v>1683</v>
      </c>
      <c r="D581" s="116" t="s">
        <v>1271</v>
      </c>
      <c r="E581" s="116" t="s">
        <v>1230</v>
      </c>
      <c r="F581" s="116" t="s">
        <v>5761</v>
      </c>
      <c r="G581" s="116" t="s">
        <v>1682</v>
      </c>
      <c r="H581" s="117">
        <v>1100</v>
      </c>
      <c r="I581" s="117">
        <v>123.75</v>
      </c>
      <c r="J581" s="117"/>
      <c r="K581" s="118">
        <f ca="1">TODAY()-6</f>
        <v>43988</v>
      </c>
      <c r="L581" s="110"/>
      <c r="O581" s="102" t="s">
        <v>5296</v>
      </c>
    </row>
    <row r="582" spans="1:15">
      <c r="A582" s="116" t="s">
        <v>3544</v>
      </c>
      <c r="B582" s="116" t="s">
        <v>595</v>
      </c>
      <c r="C582" s="116" t="s">
        <v>3543</v>
      </c>
      <c r="D582" s="116" t="s">
        <v>3542</v>
      </c>
      <c r="E582" s="116" t="s">
        <v>3530</v>
      </c>
      <c r="F582" s="116" t="s">
        <v>5762</v>
      </c>
      <c r="G582" s="116" t="s">
        <v>3541</v>
      </c>
      <c r="H582" s="117">
        <v>50</v>
      </c>
      <c r="I582" s="117"/>
      <c r="J582" s="117"/>
      <c r="K582" s="118"/>
      <c r="L582" s="110"/>
      <c r="O582" s="102" t="s">
        <v>5296</v>
      </c>
    </row>
    <row r="583" spans="1:15" hidden="1">
      <c r="A583" s="116" t="s">
        <v>160</v>
      </c>
      <c r="B583" s="116" t="s">
        <v>379</v>
      </c>
      <c r="C583" s="116" t="s">
        <v>378</v>
      </c>
      <c r="D583" s="116" t="s">
        <v>356</v>
      </c>
      <c r="E583" s="116" t="s">
        <v>250</v>
      </c>
      <c r="F583" s="116" t="s">
        <v>5386</v>
      </c>
      <c r="G583" s="116" t="s">
        <v>377</v>
      </c>
      <c r="H583" s="117"/>
      <c r="I583" s="117"/>
      <c r="J583" s="117"/>
      <c r="K583" s="118"/>
      <c r="L583" s="110"/>
    </row>
    <row r="584" spans="1:15" hidden="1">
      <c r="A584" s="116" t="s">
        <v>1482</v>
      </c>
      <c r="B584" s="116" t="s">
        <v>1481</v>
      </c>
      <c r="C584" s="116" t="s">
        <v>1480</v>
      </c>
      <c r="D584" s="116" t="s">
        <v>1293</v>
      </c>
      <c r="E584" s="116" t="s">
        <v>1230</v>
      </c>
      <c r="F584" s="116" t="s">
        <v>5531</v>
      </c>
      <c r="G584" s="116" t="s">
        <v>1479</v>
      </c>
      <c r="H584" s="117"/>
      <c r="I584" s="117"/>
      <c r="J584" s="117"/>
      <c r="K584" s="118"/>
      <c r="L584" s="110"/>
    </row>
    <row r="585" spans="1:15" hidden="1">
      <c r="A585" s="116" t="s">
        <v>508</v>
      </c>
      <c r="B585" s="116" t="s">
        <v>507</v>
      </c>
      <c r="C585" s="116" t="s">
        <v>506</v>
      </c>
      <c r="D585" s="116" t="s">
        <v>505</v>
      </c>
      <c r="E585" s="116" t="s">
        <v>409</v>
      </c>
      <c r="F585" s="116" t="s">
        <v>5763</v>
      </c>
      <c r="G585" s="116" t="s">
        <v>504</v>
      </c>
      <c r="H585" s="117"/>
      <c r="I585" s="117"/>
      <c r="J585" s="117"/>
      <c r="K585" s="118"/>
      <c r="L585" s="110"/>
    </row>
    <row r="586" spans="1:15" hidden="1">
      <c r="A586" s="116" t="s">
        <v>450</v>
      </c>
      <c r="B586" s="116" t="s">
        <v>641</v>
      </c>
      <c r="C586" s="116" t="s">
        <v>1818</v>
      </c>
      <c r="D586" s="116" t="s">
        <v>1817</v>
      </c>
      <c r="E586" s="116" t="s">
        <v>1759</v>
      </c>
      <c r="F586" s="116" t="s">
        <v>5764</v>
      </c>
      <c r="G586" s="116" t="s">
        <v>1816</v>
      </c>
      <c r="H586" s="117"/>
      <c r="I586" s="117"/>
      <c r="J586" s="117"/>
      <c r="K586" s="118"/>
      <c r="L586" s="110"/>
    </row>
    <row r="587" spans="1:15">
      <c r="A587" s="116" t="s">
        <v>523</v>
      </c>
      <c r="B587" s="116" t="s">
        <v>522</v>
      </c>
      <c r="C587" s="116" t="s">
        <v>521</v>
      </c>
      <c r="D587" s="116" t="s">
        <v>457</v>
      </c>
      <c r="E587" s="116" t="s">
        <v>409</v>
      </c>
      <c r="F587" s="116" t="s">
        <v>5765</v>
      </c>
      <c r="G587" s="116" t="s">
        <v>520</v>
      </c>
      <c r="H587" s="117">
        <v>50</v>
      </c>
      <c r="I587" s="117"/>
      <c r="J587" s="117"/>
      <c r="K587" s="118"/>
      <c r="L587" s="110"/>
      <c r="O587" s="102" t="s">
        <v>5296</v>
      </c>
    </row>
    <row r="588" spans="1:15">
      <c r="A588" s="116" t="s">
        <v>3432</v>
      </c>
      <c r="B588" s="116" t="s">
        <v>2116</v>
      </c>
      <c r="C588" s="116" t="s">
        <v>4086</v>
      </c>
      <c r="D588" s="116" t="s">
        <v>3971</v>
      </c>
      <c r="E588" s="116" t="s">
        <v>3839</v>
      </c>
      <c r="F588" s="116" t="s">
        <v>5766</v>
      </c>
      <c r="G588" s="116" t="s">
        <v>4085</v>
      </c>
      <c r="H588" s="117">
        <v>1100</v>
      </c>
      <c r="I588" s="117">
        <v>123.75</v>
      </c>
      <c r="J588" s="117"/>
      <c r="K588" s="118">
        <f ca="1">TODAY()-9</f>
        <v>43985</v>
      </c>
      <c r="L588" s="110"/>
      <c r="O588" s="102" t="s">
        <v>5296</v>
      </c>
    </row>
    <row r="589" spans="1:15" hidden="1">
      <c r="A589" s="116" t="s">
        <v>48</v>
      </c>
      <c r="B589" s="116" t="s">
        <v>3791</v>
      </c>
      <c r="C589" s="116" t="s">
        <v>3790</v>
      </c>
      <c r="D589" s="116" t="s">
        <v>3789</v>
      </c>
      <c r="E589" s="116" t="s">
        <v>3730</v>
      </c>
      <c r="F589" s="116" t="s">
        <v>5767</v>
      </c>
      <c r="G589" s="116" t="s">
        <v>3788</v>
      </c>
      <c r="H589" s="117"/>
      <c r="I589" s="117"/>
      <c r="J589" s="117"/>
      <c r="K589" s="118"/>
      <c r="L589" s="110"/>
    </row>
    <row r="590" spans="1:15" hidden="1">
      <c r="A590" s="116" t="s">
        <v>1773</v>
      </c>
      <c r="B590" s="116" t="s">
        <v>828</v>
      </c>
      <c r="C590" s="116" t="s">
        <v>1913</v>
      </c>
      <c r="D590" s="116" t="s">
        <v>1912</v>
      </c>
      <c r="E590" s="116" t="s">
        <v>1759</v>
      </c>
      <c r="F590" s="116" t="s">
        <v>5768</v>
      </c>
      <c r="G590" s="116" t="s">
        <v>1911</v>
      </c>
      <c r="H590" s="117"/>
      <c r="I590" s="117"/>
      <c r="J590" s="117"/>
      <c r="K590" s="118"/>
      <c r="L590" s="110"/>
    </row>
    <row r="591" spans="1:15" hidden="1">
      <c r="A591" s="116" t="s">
        <v>596</v>
      </c>
      <c r="B591" s="116" t="s">
        <v>595</v>
      </c>
      <c r="C591" s="116" t="s">
        <v>594</v>
      </c>
      <c r="D591" s="116" t="s">
        <v>580</v>
      </c>
      <c r="E591" s="116" t="s">
        <v>574</v>
      </c>
      <c r="F591" s="116" t="s">
        <v>5769</v>
      </c>
      <c r="G591" s="116" t="s">
        <v>593</v>
      </c>
      <c r="H591" s="117"/>
      <c r="I591" s="117"/>
      <c r="J591" s="117"/>
      <c r="K591" s="118"/>
      <c r="L591" s="110"/>
    </row>
    <row r="592" spans="1:15" hidden="1">
      <c r="A592" s="116" t="s">
        <v>810</v>
      </c>
      <c r="B592" s="116" t="s">
        <v>3773</v>
      </c>
      <c r="C592" s="116" t="s">
        <v>3772</v>
      </c>
      <c r="D592" s="116" t="s">
        <v>3771</v>
      </c>
      <c r="E592" s="116" t="s">
        <v>3730</v>
      </c>
      <c r="F592" s="116" t="s">
        <v>5770</v>
      </c>
      <c r="G592" s="116"/>
      <c r="H592" s="117"/>
      <c r="I592" s="117"/>
      <c r="J592" s="117"/>
      <c r="K592" s="118"/>
      <c r="L592" s="110"/>
    </row>
    <row r="593" spans="1:15">
      <c r="A593" s="116" t="s">
        <v>48</v>
      </c>
      <c r="B593" s="116" t="s">
        <v>1728</v>
      </c>
      <c r="C593" s="116" t="s">
        <v>1727</v>
      </c>
      <c r="D593" s="116" t="s">
        <v>1231</v>
      </c>
      <c r="E593" s="116" t="s">
        <v>1230</v>
      </c>
      <c r="F593" s="116" t="s">
        <v>5626</v>
      </c>
      <c r="G593" s="116"/>
      <c r="H593" s="117">
        <v>1100</v>
      </c>
      <c r="I593" s="117">
        <v>495</v>
      </c>
      <c r="J593" s="117"/>
      <c r="K593" s="118">
        <f ca="1">TODAY()-17</f>
        <v>43977</v>
      </c>
      <c r="L593" s="110"/>
      <c r="O593" s="102" t="s">
        <v>5296</v>
      </c>
    </row>
    <row r="594" spans="1:15" hidden="1">
      <c r="A594" s="116" t="s">
        <v>445</v>
      </c>
      <c r="B594" s="116" t="s">
        <v>444</v>
      </c>
      <c r="C594" s="116" t="s">
        <v>443</v>
      </c>
      <c r="D594" s="116" t="s">
        <v>442</v>
      </c>
      <c r="E594" s="116" t="s">
        <v>409</v>
      </c>
      <c r="F594" s="116" t="s">
        <v>5771</v>
      </c>
      <c r="G594" s="116" t="s">
        <v>441</v>
      </c>
      <c r="H594" s="117"/>
      <c r="I594" s="117"/>
      <c r="J594" s="117"/>
      <c r="K594" s="118"/>
      <c r="L594" s="110"/>
    </row>
    <row r="595" spans="1:15">
      <c r="A595" s="116" t="s">
        <v>299</v>
      </c>
      <c r="B595" s="116" t="s">
        <v>1178</v>
      </c>
      <c r="C595" s="116" t="s">
        <v>1177</v>
      </c>
      <c r="D595" s="116" t="s">
        <v>1176</v>
      </c>
      <c r="E595" s="116" t="s">
        <v>1141</v>
      </c>
      <c r="F595" s="116" t="s">
        <v>5772</v>
      </c>
      <c r="G595" s="116" t="s">
        <v>1175</v>
      </c>
      <c r="H595" s="102">
        <v>275</v>
      </c>
      <c r="I595" s="102">
        <v>0</v>
      </c>
      <c r="J595" s="102">
        <v>0</v>
      </c>
      <c r="K595" s="118"/>
      <c r="L595" s="110"/>
      <c r="O595" s="102" t="s">
        <v>5296</v>
      </c>
    </row>
    <row r="596" spans="1:15">
      <c r="A596" s="116" t="s">
        <v>59</v>
      </c>
      <c r="B596" s="116" t="s">
        <v>2397</v>
      </c>
      <c r="C596" s="116" t="s">
        <v>2396</v>
      </c>
      <c r="D596" s="116" t="s">
        <v>2395</v>
      </c>
      <c r="E596" s="116" t="s">
        <v>2307</v>
      </c>
      <c r="F596" s="116" t="s">
        <v>5773</v>
      </c>
      <c r="G596" s="116" t="s">
        <v>2394</v>
      </c>
      <c r="H596" s="102">
        <v>275</v>
      </c>
      <c r="I596" s="102">
        <v>0</v>
      </c>
      <c r="J596" s="102">
        <v>0</v>
      </c>
      <c r="K596" s="118"/>
      <c r="L596" s="110"/>
      <c r="O596" s="102" t="s">
        <v>5296</v>
      </c>
    </row>
    <row r="597" spans="1:15">
      <c r="A597" s="116" t="s">
        <v>299</v>
      </c>
      <c r="B597" s="116" t="s">
        <v>3580</v>
      </c>
      <c r="C597" s="116" t="s">
        <v>3579</v>
      </c>
      <c r="D597" s="116" t="s">
        <v>3578</v>
      </c>
      <c r="E597" s="116" t="s">
        <v>3530</v>
      </c>
      <c r="F597" s="116" t="s">
        <v>5774</v>
      </c>
      <c r="G597" s="116" t="s">
        <v>3577</v>
      </c>
      <c r="H597" s="102">
        <v>275</v>
      </c>
      <c r="I597" s="102">
        <v>0</v>
      </c>
      <c r="J597" s="102">
        <v>0</v>
      </c>
      <c r="K597" s="118"/>
      <c r="L597" s="110"/>
      <c r="O597" s="107" t="s">
        <v>5312</v>
      </c>
    </row>
    <row r="598" spans="1:15" hidden="1">
      <c r="A598" s="116" t="s">
        <v>578</v>
      </c>
      <c r="B598" s="116" t="s">
        <v>3637</v>
      </c>
      <c r="C598" s="116" t="s">
        <v>3636</v>
      </c>
      <c r="D598" s="116" t="s">
        <v>3635</v>
      </c>
      <c r="E598" s="116" t="s">
        <v>3623</v>
      </c>
      <c r="F598" s="116" t="s">
        <v>5775</v>
      </c>
      <c r="G598" s="116"/>
      <c r="H598" s="117"/>
      <c r="I598" s="117"/>
      <c r="J598" s="117"/>
      <c r="K598" s="118"/>
      <c r="L598" s="110"/>
    </row>
    <row r="599" spans="1:15" hidden="1">
      <c r="A599" s="116" t="s">
        <v>430</v>
      </c>
      <c r="B599" s="116" t="s">
        <v>429</v>
      </c>
      <c r="C599" s="116" t="s">
        <v>428</v>
      </c>
      <c r="D599" s="116" t="s">
        <v>427</v>
      </c>
      <c r="E599" s="116" t="s">
        <v>409</v>
      </c>
      <c r="F599" s="116" t="s">
        <v>5776</v>
      </c>
      <c r="G599" s="116"/>
      <c r="H599" s="117"/>
      <c r="I599" s="117"/>
      <c r="J599" s="117"/>
      <c r="K599" s="118"/>
      <c r="L599" s="110"/>
    </row>
    <row r="600" spans="1:15" hidden="1">
      <c r="A600" s="116" t="s">
        <v>48</v>
      </c>
      <c r="B600" s="116" t="s">
        <v>549</v>
      </c>
      <c r="C600" s="116" t="s">
        <v>548</v>
      </c>
      <c r="D600" s="116" t="s">
        <v>547</v>
      </c>
      <c r="E600" s="116" t="s">
        <v>409</v>
      </c>
      <c r="F600" s="116" t="s">
        <v>5777</v>
      </c>
      <c r="G600" s="116" t="s">
        <v>546</v>
      </c>
      <c r="H600" s="117"/>
      <c r="I600" s="117"/>
      <c r="J600" s="117"/>
      <c r="K600" s="118"/>
      <c r="L600" s="110"/>
    </row>
    <row r="601" spans="1:15">
      <c r="A601" s="116" t="s">
        <v>3135</v>
      </c>
      <c r="B601" s="116" t="s">
        <v>3134</v>
      </c>
      <c r="C601" s="116" t="s">
        <v>3133</v>
      </c>
      <c r="D601" s="116" t="s">
        <v>333</v>
      </c>
      <c r="E601" s="116" t="s">
        <v>2557</v>
      </c>
      <c r="F601" s="116" t="s">
        <v>4510</v>
      </c>
      <c r="G601" s="116" t="s">
        <v>3132</v>
      </c>
      <c r="H601" s="117">
        <v>50</v>
      </c>
      <c r="I601" s="117"/>
      <c r="J601" s="117"/>
      <c r="K601" s="118"/>
      <c r="L601" s="110"/>
      <c r="O601" s="102" t="s">
        <v>5296</v>
      </c>
    </row>
    <row r="602" spans="1:15" hidden="1">
      <c r="A602" s="116" t="s">
        <v>254</v>
      </c>
      <c r="B602" s="116" t="s">
        <v>1592</v>
      </c>
      <c r="C602" s="116" t="s">
        <v>4021</v>
      </c>
      <c r="D602" s="116" t="s">
        <v>3847</v>
      </c>
      <c r="E602" s="116" t="s">
        <v>3839</v>
      </c>
      <c r="F602" s="116" t="s">
        <v>5385</v>
      </c>
      <c r="G602" s="116" t="s">
        <v>4020</v>
      </c>
      <c r="H602" s="117"/>
      <c r="I602" s="117"/>
      <c r="J602" s="117"/>
      <c r="K602" s="118"/>
      <c r="L602" s="110"/>
    </row>
    <row r="603" spans="1:15" hidden="1">
      <c r="A603" s="116" t="s">
        <v>3888</v>
      </c>
      <c r="B603" s="116" t="s">
        <v>1154</v>
      </c>
      <c r="C603" s="116" t="s">
        <v>3887</v>
      </c>
      <c r="D603" s="116" t="s">
        <v>3886</v>
      </c>
      <c r="E603" s="116" t="s">
        <v>3839</v>
      </c>
      <c r="F603" s="116" t="s">
        <v>5778</v>
      </c>
      <c r="G603" s="116" t="s">
        <v>3885</v>
      </c>
      <c r="H603" s="117"/>
      <c r="I603" s="117"/>
      <c r="J603" s="117"/>
      <c r="K603" s="118"/>
      <c r="L603" s="110"/>
    </row>
    <row r="604" spans="1:15" hidden="1">
      <c r="A604" s="116" t="s">
        <v>3979</v>
      </c>
      <c r="B604" s="116" t="s">
        <v>3059</v>
      </c>
      <c r="C604" s="116" t="s">
        <v>3978</v>
      </c>
      <c r="D604" s="116" t="s">
        <v>3977</v>
      </c>
      <c r="E604" s="116" t="s">
        <v>3839</v>
      </c>
      <c r="F604" s="116" t="s">
        <v>5551</v>
      </c>
      <c r="G604" s="116" t="s">
        <v>3976</v>
      </c>
      <c r="H604" s="117"/>
      <c r="I604" s="117"/>
      <c r="J604" s="117"/>
      <c r="K604" s="118"/>
      <c r="L604" s="110"/>
    </row>
    <row r="605" spans="1:15" hidden="1">
      <c r="A605" s="116" t="s">
        <v>994</v>
      </c>
      <c r="B605" s="116" t="s">
        <v>429</v>
      </c>
      <c r="C605" s="116" t="s">
        <v>4183</v>
      </c>
      <c r="D605" s="116" t="s">
        <v>4182</v>
      </c>
      <c r="E605" s="116" t="s">
        <v>4156</v>
      </c>
      <c r="F605" s="116" t="s">
        <v>5779</v>
      </c>
      <c r="G605" s="116" t="s">
        <v>4181</v>
      </c>
      <c r="H605" s="117"/>
      <c r="I605" s="117"/>
      <c r="J605" s="117"/>
      <c r="K605" s="118"/>
      <c r="L605" s="110"/>
    </row>
    <row r="606" spans="1:15" hidden="1">
      <c r="A606" s="116" t="s">
        <v>2772</v>
      </c>
      <c r="B606" s="116" t="s">
        <v>616</v>
      </c>
      <c r="C606" s="116" t="s">
        <v>2771</v>
      </c>
      <c r="D606" s="116" t="s">
        <v>2595</v>
      </c>
      <c r="E606" s="116" t="s">
        <v>2557</v>
      </c>
      <c r="F606" s="116" t="s">
        <v>4571</v>
      </c>
      <c r="G606" s="116" t="s">
        <v>2770</v>
      </c>
      <c r="H606" s="117"/>
      <c r="I606" s="117"/>
      <c r="J606" s="117"/>
      <c r="K606" s="118"/>
      <c r="L606" s="110"/>
    </row>
    <row r="607" spans="1:15" hidden="1">
      <c r="A607" s="116" t="s">
        <v>4019</v>
      </c>
      <c r="B607" s="116" t="s">
        <v>998</v>
      </c>
      <c r="C607" s="116" t="s">
        <v>4018</v>
      </c>
      <c r="D607" s="116" t="s">
        <v>1688</v>
      </c>
      <c r="E607" s="116" t="s">
        <v>3839</v>
      </c>
      <c r="F607" s="116" t="s">
        <v>5780</v>
      </c>
      <c r="G607" s="116" t="s">
        <v>4017</v>
      </c>
      <c r="H607" s="117"/>
      <c r="I607" s="117"/>
      <c r="J607" s="117"/>
      <c r="K607" s="118"/>
      <c r="L607" s="110"/>
    </row>
    <row r="608" spans="1:15">
      <c r="A608" s="116" t="s">
        <v>1529</v>
      </c>
      <c r="B608" s="116" t="s">
        <v>335</v>
      </c>
      <c r="C608" s="116" t="s">
        <v>1528</v>
      </c>
      <c r="D608" s="116" t="s">
        <v>1527</v>
      </c>
      <c r="E608" s="116" t="s">
        <v>1230</v>
      </c>
      <c r="F608" s="116" t="s">
        <v>5781</v>
      </c>
      <c r="G608" s="116" t="s">
        <v>1526</v>
      </c>
      <c r="H608" s="117">
        <v>50</v>
      </c>
      <c r="I608" s="117"/>
      <c r="J608" s="117"/>
      <c r="K608" s="118"/>
      <c r="L608" s="110"/>
      <c r="O608" s="102" t="s">
        <v>5296</v>
      </c>
    </row>
    <row r="609" spans="1:15" hidden="1">
      <c r="A609" s="116" t="s">
        <v>116</v>
      </c>
      <c r="B609" s="116" t="s">
        <v>1635</v>
      </c>
      <c r="C609" s="116" t="s">
        <v>1634</v>
      </c>
      <c r="D609" s="116" t="s">
        <v>1203</v>
      </c>
      <c r="E609" s="116" t="s">
        <v>1230</v>
      </c>
      <c r="F609" s="116" t="s">
        <v>5782</v>
      </c>
      <c r="G609" s="116" t="s">
        <v>1633</v>
      </c>
      <c r="H609" s="117"/>
      <c r="I609" s="117"/>
      <c r="J609" s="117"/>
      <c r="K609" s="118"/>
      <c r="L609" s="110"/>
    </row>
    <row r="610" spans="1:15" hidden="1">
      <c r="A610" s="116" t="s">
        <v>363</v>
      </c>
      <c r="B610" s="116" t="s">
        <v>3245</v>
      </c>
      <c r="C610" s="116" t="s">
        <v>3244</v>
      </c>
      <c r="D610" s="116" t="s">
        <v>1876</v>
      </c>
      <c r="E610" s="116" t="s">
        <v>2557</v>
      </c>
      <c r="F610" s="116" t="s">
        <v>5783</v>
      </c>
      <c r="G610" s="116" t="s">
        <v>3243</v>
      </c>
      <c r="H610" s="117"/>
      <c r="I610" s="117"/>
      <c r="J610" s="117"/>
      <c r="K610" s="118"/>
      <c r="L610" s="110"/>
    </row>
    <row r="611" spans="1:15" hidden="1">
      <c r="A611" s="116" t="s">
        <v>1026</v>
      </c>
      <c r="B611" s="116" t="s">
        <v>2782</v>
      </c>
      <c r="C611" s="116" t="s">
        <v>2781</v>
      </c>
      <c r="D611" s="116" t="s">
        <v>2780</v>
      </c>
      <c r="E611" s="116" t="s">
        <v>2557</v>
      </c>
      <c r="F611" s="116" t="s">
        <v>5784</v>
      </c>
      <c r="G611" s="116"/>
      <c r="H611" s="117"/>
      <c r="I611" s="117"/>
      <c r="J611" s="117"/>
      <c r="K611" s="118"/>
      <c r="L611" s="110"/>
    </row>
    <row r="612" spans="1:15" hidden="1">
      <c r="A612" s="116" t="s">
        <v>48</v>
      </c>
      <c r="B612" s="116" t="s">
        <v>782</v>
      </c>
      <c r="C612" s="116" t="s">
        <v>781</v>
      </c>
      <c r="D612" s="116" t="s">
        <v>780</v>
      </c>
      <c r="E612" s="116" t="s">
        <v>761</v>
      </c>
      <c r="F612" s="116" t="s">
        <v>5785</v>
      </c>
      <c r="G612" s="116" t="s">
        <v>779</v>
      </c>
      <c r="H612" s="117"/>
      <c r="I612" s="117"/>
      <c r="J612" s="117"/>
      <c r="K612" s="118"/>
      <c r="L612" s="110"/>
    </row>
    <row r="613" spans="1:15" hidden="1">
      <c r="A613" s="116" t="s">
        <v>48</v>
      </c>
      <c r="B613" s="116" t="s">
        <v>4234</v>
      </c>
      <c r="C613" s="116" t="s">
        <v>4233</v>
      </c>
      <c r="D613" s="116" t="s">
        <v>4157</v>
      </c>
      <c r="E613" s="116" t="s">
        <v>4156</v>
      </c>
      <c r="F613" s="116" t="s">
        <v>5786</v>
      </c>
      <c r="G613" s="116" t="s">
        <v>4232</v>
      </c>
      <c r="H613" s="117"/>
      <c r="I613" s="117"/>
      <c r="J613" s="117"/>
      <c r="K613" s="118"/>
      <c r="L613" s="110"/>
    </row>
    <row r="614" spans="1:15" hidden="1">
      <c r="A614" s="116" t="s">
        <v>541</v>
      </c>
      <c r="B614" s="116" t="s">
        <v>540</v>
      </c>
      <c r="C614" s="116" t="s">
        <v>539</v>
      </c>
      <c r="D614" s="116" t="s">
        <v>538</v>
      </c>
      <c r="E614" s="116" t="s">
        <v>409</v>
      </c>
      <c r="F614" s="116" t="s">
        <v>5787</v>
      </c>
      <c r="G614" s="116" t="s">
        <v>537</v>
      </c>
      <c r="H614" s="117"/>
      <c r="I614" s="117"/>
      <c r="J614" s="117"/>
      <c r="K614" s="118"/>
      <c r="L614" s="110"/>
    </row>
    <row r="615" spans="1:15">
      <c r="A615" s="116" t="s">
        <v>578</v>
      </c>
      <c r="B615" s="116" t="s">
        <v>577</v>
      </c>
      <c r="C615" s="116" t="s">
        <v>576</v>
      </c>
      <c r="D615" s="116" t="s">
        <v>575</v>
      </c>
      <c r="E615" s="116" t="s">
        <v>574</v>
      </c>
      <c r="F615" s="116" t="s">
        <v>5788</v>
      </c>
      <c r="G615" s="116"/>
      <c r="H615" s="117">
        <v>50</v>
      </c>
      <c r="I615" s="117"/>
      <c r="J615" s="117"/>
      <c r="K615" s="118"/>
      <c r="L615" s="110"/>
      <c r="O615" s="102" t="s">
        <v>5296</v>
      </c>
    </row>
    <row r="616" spans="1:15" hidden="1">
      <c r="A616" s="116" t="s">
        <v>541</v>
      </c>
      <c r="B616" s="116" t="s">
        <v>2077</v>
      </c>
      <c r="C616" s="116" t="s">
        <v>2076</v>
      </c>
      <c r="D616" s="116" t="s">
        <v>2075</v>
      </c>
      <c r="E616" s="116" t="s">
        <v>1954</v>
      </c>
      <c r="F616" s="116" t="s">
        <v>5789</v>
      </c>
      <c r="G616" s="116" t="s">
        <v>2074</v>
      </c>
      <c r="H616" s="117"/>
      <c r="I616" s="117"/>
      <c r="J616" s="117"/>
      <c r="K616" s="118"/>
      <c r="L616" s="110"/>
    </row>
    <row r="617" spans="1:15" hidden="1">
      <c r="A617" s="116" t="s">
        <v>3900</v>
      </c>
      <c r="B617" s="116" t="s">
        <v>886</v>
      </c>
      <c r="C617" s="116" t="s">
        <v>3899</v>
      </c>
      <c r="D617" s="116" t="s">
        <v>2075</v>
      </c>
      <c r="E617" s="116" t="s">
        <v>3839</v>
      </c>
      <c r="F617" s="116" t="s">
        <v>5435</v>
      </c>
      <c r="G617" s="116" t="s">
        <v>3898</v>
      </c>
      <c r="H617" s="117"/>
      <c r="I617" s="117"/>
      <c r="J617" s="117"/>
      <c r="K617" s="118"/>
      <c r="L617" s="110"/>
    </row>
    <row r="618" spans="1:15" hidden="1">
      <c r="A618" s="116" t="s">
        <v>1580</v>
      </c>
      <c r="B618" s="116" t="s">
        <v>1579</v>
      </c>
      <c r="C618" s="116" t="s">
        <v>1578</v>
      </c>
      <c r="D618" s="116" t="s">
        <v>1577</v>
      </c>
      <c r="E618" s="116" t="s">
        <v>1230</v>
      </c>
      <c r="F618" s="116" t="s">
        <v>5790</v>
      </c>
      <c r="G618" s="116" t="s">
        <v>1576</v>
      </c>
      <c r="H618" s="117"/>
      <c r="I618" s="117"/>
      <c r="J618" s="117"/>
      <c r="K618" s="118"/>
      <c r="L618" s="110"/>
    </row>
    <row r="619" spans="1:15" hidden="1">
      <c r="A619" s="116" t="s">
        <v>1784</v>
      </c>
      <c r="B619" s="116" t="s">
        <v>3720</v>
      </c>
      <c r="C619" s="116" t="s">
        <v>3719</v>
      </c>
      <c r="D619" s="116" t="s">
        <v>3696</v>
      </c>
      <c r="E619" s="116" t="s">
        <v>3683</v>
      </c>
      <c r="F619" s="116" t="s">
        <v>5791</v>
      </c>
      <c r="G619" s="116" t="s">
        <v>3718</v>
      </c>
      <c r="H619" s="117"/>
      <c r="I619" s="117"/>
      <c r="J619" s="117"/>
      <c r="K619" s="118"/>
      <c r="L619" s="110"/>
    </row>
    <row r="620" spans="1:15">
      <c r="A620" s="116" t="s">
        <v>909</v>
      </c>
      <c r="B620" s="116" t="s">
        <v>2088</v>
      </c>
      <c r="C620" s="116" t="s">
        <v>2087</v>
      </c>
      <c r="D620" s="116" t="s">
        <v>496</v>
      </c>
      <c r="E620" s="116" t="s">
        <v>1954</v>
      </c>
      <c r="F620" s="116" t="s">
        <v>5792</v>
      </c>
      <c r="G620" s="116" t="s">
        <v>2086</v>
      </c>
      <c r="H620" s="117">
        <v>1100</v>
      </c>
      <c r="I620" s="117">
        <v>123.75</v>
      </c>
      <c r="J620" s="117"/>
      <c r="K620" s="118">
        <f ca="1">TODAY()-57</f>
        <v>43937</v>
      </c>
      <c r="L620" s="110"/>
      <c r="O620" s="102" t="s">
        <v>5296</v>
      </c>
    </row>
    <row r="621" spans="1:15" hidden="1">
      <c r="A621" s="116" t="s">
        <v>642</v>
      </c>
      <c r="B621" s="116" t="s">
        <v>641</v>
      </c>
      <c r="C621" s="116" t="s">
        <v>640</v>
      </c>
      <c r="D621" s="116" t="s">
        <v>639</v>
      </c>
      <c r="E621" s="116" t="s">
        <v>574</v>
      </c>
      <c r="F621" s="116" t="s">
        <v>5793</v>
      </c>
      <c r="G621" s="116" t="s">
        <v>638</v>
      </c>
      <c r="H621" s="117"/>
      <c r="I621" s="117"/>
      <c r="J621" s="117"/>
      <c r="K621" s="118"/>
      <c r="L621" s="110"/>
    </row>
    <row r="622" spans="1:15" hidden="1">
      <c r="A622" s="116" t="s">
        <v>289</v>
      </c>
      <c r="B622" s="116" t="s">
        <v>288</v>
      </c>
      <c r="C622" s="116" t="s">
        <v>287</v>
      </c>
      <c r="D622" s="116" t="s">
        <v>286</v>
      </c>
      <c r="E622" s="116" t="s">
        <v>250</v>
      </c>
      <c r="F622" s="116" t="s">
        <v>5634</v>
      </c>
      <c r="G622" s="116" t="s">
        <v>285</v>
      </c>
      <c r="H622" s="117"/>
      <c r="I622" s="117"/>
      <c r="J622" s="117"/>
      <c r="K622" s="118"/>
      <c r="L622" s="110"/>
    </row>
    <row r="623" spans="1:15" hidden="1">
      <c r="A623" s="116" t="s">
        <v>2686</v>
      </c>
      <c r="B623" s="116" t="s">
        <v>258</v>
      </c>
      <c r="C623" s="116" t="s">
        <v>2685</v>
      </c>
      <c r="D623" s="116" t="s">
        <v>2605</v>
      </c>
      <c r="E623" s="116" t="s">
        <v>2557</v>
      </c>
      <c r="F623" s="116" t="s">
        <v>5794</v>
      </c>
      <c r="G623" s="116" t="s">
        <v>2684</v>
      </c>
      <c r="H623" s="117"/>
      <c r="I623" s="117"/>
      <c r="J623" s="117"/>
      <c r="K623" s="118"/>
      <c r="L623" s="110"/>
    </row>
    <row r="624" spans="1:15" hidden="1">
      <c r="A624" s="116" t="s">
        <v>160</v>
      </c>
      <c r="B624" s="116" t="s">
        <v>3146</v>
      </c>
      <c r="C624" s="116" t="s">
        <v>3145</v>
      </c>
      <c r="D624" s="116" t="s">
        <v>2580</v>
      </c>
      <c r="E624" s="116" t="s">
        <v>2557</v>
      </c>
      <c r="F624" s="116" t="s">
        <v>5795</v>
      </c>
      <c r="G624" s="116" t="s">
        <v>3144</v>
      </c>
      <c r="H624" s="117"/>
      <c r="I624" s="117"/>
      <c r="J624" s="117"/>
      <c r="K624" s="118"/>
      <c r="L624" s="110"/>
    </row>
    <row r="625" spans="1:15" hidden="1">
      <c r="A625" s="116" t="s">
        <v>314</v>
      </c>
      <c r="B625" s="116" t="s">
        <v>1184</v>
      </c>
      <c r="C625" s="116" t="s">
        <v>3921</v>
      </c>
      <c r="D625" s="116" t="s">
        <v>3859</v>
      </c>
      <c r="E625" s="116" t="s">
        <v>3839</v>
      </c>
      <c r="F625" s="116" t="s">
        <v>5654</v>
      </c>
      <c r="G625" s="116" t="s">
        <v>3920</v>
      </c>
      <c r="H625" s="117"/>
      <c r="I625" s="117"/>
      <c r="J625" s="117"/>
      <c r="K625" s="118"/>
      <c r="L625" s="110"/>
    </row>
    <row r="626" spans="1:15" hidden="1">
      <c r="A626" s="116" t="s">
        <v>1375</v>
      </c>
      <c r="B626" s="116" t="s">
        <v>1587</v>
      </c>
      <c r="C626" s="116" t="s">
        <v>4016</v>
      </c>
      <c r="D626" s="116" t="s">
        <v>3847</v>
      </c>
      <c r="E626" s="116" t="s">
        <v>3839</v>
      </c>
      <c r="F626" s="116" t="s">
        <v>5385</v>
      </c>
      <c r="G626" s="116"/>
      <c r="H626" s="117"/>
      <c r="I626" s="117"/>
      <c r="J626" s="117"/>
      <c r="K626" s="118"/>
      <c r="L626" s="110"/>
    </row>
    <row r="627" spans="1:15" hidden="1">
      <c r="A627" s="116" t="s">
        <v>1575</v>
      </c>
      <c r="B627" s="116" t="s">
        <v>3884</v>
      </c>
      <c r="C627" s="116" t="s">
        <v>3883</v>
      </c>
      <c r="D627" s="116" t="s">
        <v>3840</v>
      </c>
      <c r="E627" s="116" t="s">
        <v>3839</v>
      </c>
      <c r="F627" s="116" t="s">
        <v>5796</v>
      </c>
      <c r="G627" s="116" t="s">
        <v>3882</v>
      </c>
      <c r="H627" s="117"/>
      <c r="I627" s="117"/>
      <c r="J627" s="117"/>
      <c r="K627" s="118"/>
      <c r="L627" s="110"/>
    </row>
    <row r="628" spans="1:15" hidden="1">
      <c r="A628" s="116" t="s">
        <v>418</v>
      </c>
      <c r="B628" s="116" t="s">
        <v>417</v>
      </c>
      <c r="C628" s="116" t="s">
        <v>416</v>
      </c>
      <c r="D628" s="116" t="s">
        <v>415</v>
      </c>
      <c r="E628" s="116" t="s">
        <v>409</v>
      </c>
      <c r="F628" s="116" t="s">
        <v>5797</v>
      </c>
      <c r="G628" s="116" t="s">
        <v>414</v>
      </c>
      <c r="H628" s="117"/>
      <c r="I628" s="117"/>
      <c r="J628" s="117"/>
      <c r="K628" s="118"/>
      <c r="L628" s="110"/>
    </row>
    <row r="629" spans="1:15">
      <c r="A629" s="116" t="s">
        <v>3958</v>
      </c>
      <c r="B629" s="116" t="s">
        <v>1455</v>
      </c>
      <c r="C629" s="116" t="s">
        <v>3957</v>
      </c>
      <c r="D629" s="116" t="s">
        <v>3956</v>
      </c>
      <c r="E629" s="116" t="s">
        <v>3839</v>
      </c>
      <c r="F629" s="116" t="s">
        <v>5798</v>
      </c>
      <c r="G629" s="116" t="s">
        <v>3955</v>
      </c>
      <c r="H629" s="117">
        <v>50</v>
      </c>
      <c r="I629" s="117"/>
      <c r="J629" s="117"/>
      <c r="K629" s="118"/>
      <c r="L629" s="110"/>
      <c r="O629" s="102" t="s">
        <v>5296</v>
      </c>
    </row>
    <row r="630" spans="1:15" hidden="1">
      <c r="A630" s="116" t="s">
        <v>541</v>
      </c>
      <c r="B630" s="116" t="s">
        <v>839</v>
      </c>
      <c r="C630" s="116" t="s">
        <v>838</v>
      </c>
      <c r="D630" s="116" t="s">
        <v>333</v>
      </c>
      <c r="E630" s="116" t="s">
        <v>837</v>
      </c>
      <c r="F630" s="116" t="s">
        <v>5611</v>
      </c>
      <c r="G630" s="116"/>
      <c r="H630" s="117"/>
      <c r="I630" s="117"/>
      <c r="J630" s="117"/>
      <c r="K630" s="118"/>
      <c r="L630" s="110"/>
    </row>
    <row r="631" spans="1:15">
      <c r="A631" s="116" t="s">
        <v>4384</v>
      </c>
      <c r="B631" s="116" t="s">
        <v>1579</v>
      </c>
      <c r="C631" s="116" t="s">
        <v>4383</v>
      </c>
      <c r="D631" s="116" t="s">
        <v>4382</v>
      </c>
      <c r="E631" s="116" t="s">
        <v>4156</v>
      </c>
      <c r="F631" s="116" t="s">
        <v>5799</v>
      </c>
      <c r="G631" s="116" t="s">
        <v>4381</v>
      </c>
      <c r="H631" s="102">
        <v>1100</v>
      </c>
      <c r="I631" s="102">
        <v>123.75</v>
      </c>
      <c r="J631" s="102">
        <v>0</v>
      </c>
      <c r="K631" s="118">
        <f ca="1">TODAY()-31</f>
        <v>43963</v>
      </c>
      <c r="L631" s="110"/>
      <c r="O631" s="107" t="s">
        <v>5305</v>
      </c>
    </row>
    <row r="632" spans="1:15">
      <c r="A632" s="116" t="s">
        <v>2055</v>
      </c>
      <c r="B632" s="116" t="s">
        <v>2054</v>
      </c>
      <c r="C632" s="116" t="s">
        <v>2053</v>
      </c>
      <c r="D632" s="116" t="s">
        <v>2052</v>
      </c>
      <c r="E632" s="116" t="s">
        <v>1954</v>
      </c>
      <c r="F632" s="116" t="s">
        <v>5800</v>
      </c>
      <c r="G632" s="116" t="s">
        <v>2051</v>
      </c>
      <c r="H632" s="102">
        <v>275</v>
      </c>
      <c r="I632" s="102">
        <v>0</v>
      </c>
      <c r="J632" s="102">
        <v>198</v>
      </c>
      <c r="K632" s="118"/>
      <c r="L632" s="110"/>
      <c r="O632" s="102" t="s">
        <v>5296</v>
      </c>
    </row>
    <row r="633" spans="1:15" hidden="1">
      <c r="A633" s="116" t="s">
        <v>116</v>
      </c>
      <c r="B633" s="116" t="s">
        <v>4364</v>
      </c>
      <c r="C633" s="116" t="s">
        <v>1029</v>
      </c>
      <c r="D633" s="116" t="s">
        <v>4363</v>
      </c>
      <c r="E633" s="116" t="s">
        <v>4156</v>
      </c>
      <c r="F633" s="116" t="s">
        <v>5801</v>
      </c>
      <c r="G633" s="116" t="s">
        <v>4362</v>
      </c>
      <c r="H633" s="117"/>
      <c r="I633" s="117"/>
      <c r="J633" s="117"/>
      <c r="K633" s="118"/>
      <c r="L633" s="110"/>
    </row>
    <row r="634" spans="1:15" hidden="1">
      <c r="A634" s="116" t="s">
        <v>1608</v>
      </c>
      <c r="B634" s="116" t="s">
        <v>1607</v>
      </c>
      <c r="C634" s="116" t="s">
        <v>1606</v>
      </c>
      <c r="D634" s="116" t="s">
        <v>1605</v>
      </c>
      <c r="E634" s="116" t="s">
        <v>1230</v>
      </c>
      <c r="F634" s="116" t="s">
        <v>5322</v>
      </c>
      <c r="G634" s="116" t="s">
        <v>1604</v>
      </c>
      <c r="H634" s="117"/>
      <c r="I634" s="117"/>
      <c r="J634" s="117"/>
      <c r="K634" s="118"/>
      <c r="L634" s="110"/>
    </row>
    <row r="635" spans="1:15">
      <c r="A635" s="116" t="s">
        <v>182</v>
      </c>
      <c r="B635" s="116" t="s">
        <v>2942</v>
      </c>
      <c r="C635" s="116" t="s">
        <v>2941</v>
      </c>
      <c r="D635" s="116" t="s">
        <v>2757</v>
      </c>
      <c r="E635" s="116" t="s">
        <v>2557</v>
      </c>
      <c r="F635" s="116" t="s">
        <v>4571</v>
      </c>
      <c r="G635" s="116"/>
      <c r="H635" s="117">
        <v>50</v>
      </c>
      <c r="I635" s="117"/>
      <c r="J635" s="117"/>
      <c r="K635" s="118"/>
      <c r="L635" s="110"/>
      <c r="O635" s="102" t="s">
        <v>5296</v>
      </c>
    </row>
    <row r="636" spans="1:15" hidden="1">
      <c r="A636" s="116" t="s">
        <v>2532</v>
      </c>
      <c r="B636" s="116" t="s">
        <v>362</v>
      </c>
      <c r="C636" s="116" t="s">
        <v>2531</v>
      </c>
      <c r="D636" s="116" t="s">
        <v>2502</v>
      </c>
      <c r="E636" s="116" t="s">
        <v>2477</v>
      </c>
      <c r="F636" s="116" t="s">
        <v>5802</v>
      </c>
      <c r="G636" s="116" t="s">
        <v>2530</v>
      </c>
      <c r="H636" s="117"/>
      <c r="I636" s="117"/>
      <c r="J636" s="117"/>
      <c r="K636" s="118"/>
      <c r="L636" s="110"/>
    </row>
    <row r="637" spans="1:15" hidden="1">
      <c r="A637" s="116" t="s">
        <v>1936</v>
      </c>
      <c r="B637" s="116" t="s">
        <v>757</v>
      </c>
      <c r="C637" s="116" t="s">
        <v>1935</v>
      </c>
      <c r="D637" s="116" t="s">
        <v>1934</v>
      </c>
      <c r="E637" s="116" t="s">
        <v>1759</v>
      </c>
      <c r="F637" s="116" t="s">
        <v>5803</v>
      </c>
      <c r="G637" s="116" t="s">
        <v>1933</v>
      </c>
      <c r="H637" s="117"/>
      <c r="I637" s="117"/>
      <c r="J637" s="117"/>
      <c r="K637" s="118"/>
      <c r="L637" s="110"/>
    </row>
    <row r="638" spans="1:15" hidden="1">
      <c r="A638" s="116" t="s">
        <v>750</v>
      </c>
      <c r="B638" s="116" t="s">
        <v>344</v>
      </c>
      <c r="C638" s="116" t="s">
        <v>1540</v>
      </c>
      <c r="D638" s="116" t="s">
        <v>1523</v>
      </c>
      <c r="E638" s="116" t="s">
        <v>1230</v>
      </c>
      <c r="F638" s="116" t="s">
        <v>5804</v>
      </c>
      <c r="G638" s="116" t="s">
        <v>1539</v>
      </c>
      <c r="H638" s="117"/>
      <c r="I638" s="117"/>
      <c r="J638" s="117"/>
      <c r="K638" s="118"/>
      <c r="L638" s="110"/>
    </row>
    <row r="639" spans="1:15" hidden="1">
      <c r="A639" s="116" t="s">
        <v>455</v>
      </c>
      <c r="B639" s="116" t="s">
        <v>916</v>
      </c>
      <c r="C639" s="116" t="s">
        <v>915</v>
      </c>
      <c r="D639" s="116" t="s">
        <v>879</v>
      </c>
      <c r="E639" s="116" t="s">
        <v>837</v>
      </c>
      <c r="F639" s="116" t="s">
        <v>5805</v>
      </c>
      <c r="G639" s="116" t="s">
        <v>914</v>
      </c>
      <c r="H639" s="117"/>
      <c r="I639" s="117"/>
      <c r="J639" s="117"/>
      <c r="K639" s="118"/>
      <c r="L639" s="110"/>
    </row>
    <row r="640" spans="1:15" hidden="1">
      <c r="A640" s="116" t="s">
        <v>155</v>
      </c>
      <c r="B640" s="116" t="s">
        <v>2369</v>
      </c>
      <c r="C640" s="116" t="s">
        <v>2368</v>
      </c>
      <c r="D640" s="116" t="s">
        <v>2367</v>
      </c>
      <c r="E640" s="116" t="s">
        <v>2307</v>
      </c>
      <c r="F640" s="116" t="s">
        <v>5806</v>
      </c>
      <c r="G640" s="116" t="s">
        <v>2366</v>
      </c>
      <c r="H640" s="117"/>
      <c r="I640" s="117"/>
      <c r="J640" s="117"/>
      <c r="K640" s="118"/>
      <c r="L640" s="110"/>
    </row>
    <row r="641" spans="1:15">
      <c r="A641" s="116" t="s">
        <v>450</v>
      </c>
      <c r="B641" s="116" t="s">
        <v>425</v>
      </c>
      <c r="C641" s="116" t="s">
        <v>2655</v>
      </c>
      <c r="D641" s="116" t="s">
        <v>234</v>
      </c>
      <c r="E641" s="116" t="s">
        <v>2557</v>
      </c>
      <c r="F641" s="116" t="s">
        <v>5314</v>
      </c>
      <c r="G641" s="116" t="s">
        <v>2654</v>
      </c>
      <c r="H641" s="117">
        <v>50</v>
      </c>
      <c r="I641" s="117"/>
      <c r="J641" s="117"/>
      <c r="K641" s="118"/>
      <c r="L641" s="110"/>
      <c r="O641" s="102" t="s">
        <v>5296</v>
      </c>
    </row>
    <row r="642" spans="1:15" hidden="1">
      <c r="A642" s="116" t="s">
        <v>651</v>
      </c>
      <c r="B642" s="116" t="s">
        <v>2838</v>
      </c>
      <c r="C642" s="116" t="s">
        <v>2837</v>
      </c>
      <c r="D642" s="116" t="s">
        <v>2836</v>
      </c>
      <c r="E642" s="116" t="s">
        <v>2557</v>
      </c>
      <c r="F642" s="116" t="s">
        <v>5807</v>
      </c>
      <c r="G642" s="116" t="s">
        <v>2835</v>
      </c>
      <c r="H642" s="117"/>
      <c r="I642" s="117"/>
      <c r="J642" s="117"/>
      <c r="K642" s="118"/>
      <c r="L642" s="110"/>
    </row>
    <row r="643" spans="1:15" hidden="1">
      <c r="A643" s="116" t="s">
        <v>53</v>
      </c>
      <c r="B643" s="116" t="s">
        <v>52</v>
      </c>
      <c r="C643" s="116" t="s">
        <v>51</v>
      </c>
      <c r="D643" s="116" t="s">
        <v>50</v>
      </c>
      <c r="E643" s="116" t="s">
        <v>44</v>
      </c>
      <c r="F643" s="116" t="s">
        <v>5808</v>
      </c>
      <c r="G643" s="116" t="s">
        <v>49</v>
      </c>
      <c r="H643" s="117"/>
      <c r="I643" s="117"/>
      <c r="J643" s="117"/>
      <c r="K643" s="118"/>
      <c r="L643" s="110"/>
    </row>
    <row r="644" spans="1:15" hidden="1">
      <c r="A644" s="116" t="s">
        <v>2541</v>
      </c>
      <c r="B644" s="116" t="s">
        <v>1098</v>
      </c>
      <c r="C644" s="116" t="s">
        <v>4300</v>
      </c>
      <c r="D644" s="116" t="s">
        <v>4299</v>
      </c>
      <c r="E644" s="116" t="s">
        <v>4156</v>
      </c>
      <c r="F644" s="116" t="s">
        <v>5809</v>
      </c>
      <c r="G644" s="116" t="s">
        <v>4298</v>
      </c>
      <c r="H644" s="117"/>
      <c r="I644" s="117"/>
      <c r="J644" s="117"/>
      <c r="K644" s="118"/>
      <c r="L644" s="110"/>
    </row>
    <row r="645" spans="1:15" hidden="1">
      <c r="A645" s="116" t="s">
        <v>2434</v>
      </c>
      <c r="B645" s="116" t="s">
        <v>2864</v>
      </c>
      <c r="C645" s="116" t="s">
        <v>4126</v>
      </c>
      <c r="D645" s="116" t="s">
        <v>4125</v>
      </c>
      <c r="E645" s="116" t="s">
        <v>4117</v>
      </c>
      <c r="F645" s="116" t="s">
        <v>5810</v>
      </c>
      <c r="G645" s="116" t="s">
        <v>4124</v>
      </c>
      <c r="H645" s="117"/>
      <c r="I645" s="117"/>
      <c r="J645" s="117"/>
      <c r="K645" s="118"/>
      <c r="L645" s="110"/>
    </row>
    <row r="646" spans="1:15" hidden="1">
      <c r="A646" s="116" t="s">
        <v>1932</v>
      </c>
      <c r="B646" s="116" t="s">
        <v>1514</v>
      </c>
      <c r="C646" s="116" t="s">
        <v>3106</v>
      </c>
      <c r="D646" s="116" t="s">
        <v>2586</v>
      </c>
      <c r="E646" s="116" t="s">
        <v>2557</v>
      </c>
      <c r="F646" s="116" t="s">
        <v>5472</v>
      </c>
      <c r="G646" s="116" t="s">
        <v>3105</v>
      </c>
      <c r="H646" s="117"/>
      <c r="I646" s="117"/>
      <c r="J646" s="117"/>
      <c r="K646" s="118"/>
      <c r="L646" s="110"/>
    </row>
    <row r="647" spans="1:15">
      <c r="A647" s="116" t="s">
        <v>155</v>
      </c>
      <c r="B647" s="116" t="s">
        <v>3357</v>
      </c>
      <c r="C647" s="116" t="s">
        <v>3356</v>
      </c>
      <c r="D647" s="116" t="s">
        <v>2872</v>
      </c>
      <c r="E647" s="116" t="s">
        <v>2557</v>
      </c>
      <c r="F647" s="116" t="s">
        <v>5712</v>
      </c>
      <c r="G647" s="116" t="s">
        <v>3355</v>
      </c>
      <c r="H647" s="117">
        <v>1100</v>
      </c>
      <c r="I647" s="117">
        <v>123.75</v>
      </c>
      <c r="J647" s="117"/>
      <c r="K647" s="118">
        <f ca="1">TODAY()-7</f>
        <v>43987</v>
      </c>
      <c r="L647" s="110"/>
      <c r="O647" s="102" t="s">
        <v>5296</v>
      </c>
    </row>
    <row r="648" spans="1:15" hidden="1">
      <c r="A648" s="116" t="s">
        <v>659</v>
      </c>
      <c r="B648" s="116" t="s">
        <v>2903</v>
      </c>
      <c r="C648" s="116" t="s">
        <v>2902</v>
      </c>
      <c r="D648" s="116" t="s">
        <v>2595</v>
      </c>
      <c r="E648" s="116" t="s">
        <v>2557</v>
      </c>
      <c r="F648" s="116" t="s">
        <v>4571</v>
      </c>
      <c r="G648" s="116"/>
      <c r="H648" s="117"/>
      <c r="I648" s="117"/>
      <c r="J648" s="117"/>
      <c r="K648" s="118"/>
      <c r="L648" s="110"/>
    </row>
    <row r="649" spans="1:15">
      <c r="A649" s="116" t="s">
        <v>4150</v>
      </c>
      <c r="B649" s="116" t="s">
        <v>2451</v>
      </c>
      <c r="C649" s="116" t="s">
        <v>4149</v>
      </c>
      <c r="D649" s="116" t="s">
        <v>4118</v>
      </c>
      <c r="E649" s="116" t="s">
        <v>4117</v>
      </c>
      <c r="F649" s="116" t="s">
        <v>5811</v>
      </c>
      <c r="G649" s="116" t="s">
        <v>4148</v>
      </c>
      <c r="H649" s="117">
        <v>1100</v>
      </c>
      <c r="I649" s="117">
        <v>123.75</v>
      </c>
      <c r="J649" s="117"/>
      <c r="K649" s="118">
        <f ca="1">TODAY()-16</f>
        <v>43978</v>
      </c>
      <c r="L649" s="110"/>
      <c r="O649" s="102" t="s">
        <v>5296</v>
      </c>
    </row>
    <row r="650" spans="1:15">
      <c r="A650" s="116" t="s">
        <v>994</v>
      </c>
      <c r="B650" s="116" t="s">
        <v>2151</v>
      </c>
      <c r="C650" s="116" t="s">
        <v>4064</v>
      </c>
      <c r="D650" s="116" t="s">
        <v>3917</v>
      </c>
      <c r="E650" s="116" t="s">
        <v>3839</v>
      </c>
      <c r="F650" s="116" t="s">
        <v>5812</v>
      </c>
      <c r="G650" s="116" t="s">
        <v>4063</v>
      </c>
      <c r="H650" s="117">
        <v>50</v>
      </c>
      <c r="I650" s="117"/>
      <c r="J650" s="117"/>
      <c r="K650" s="118"/>
      <c r="L650" s="110"/>
      <c r="O650" s="102" t="s">
        <v>5296</v>
      </c>
    </row>
    <row r="651" spans="1:15" hidden="1">
      <c r="A651" s="116" t="s">
        <v>484</v>
      </c>
      <c r="B651" s="116" t="s">
        <v>3802</v>
      </c>
      <c r="C651" s="116" t="s">
        <v>3801</v>
      </c>
      <c r="D651" s="116" t="s">
        <v>3800</v>
      </c>
      <c r="E651" s="116" t="s">
        <v>3730</v>
      </c>
      <c r="F651" s="116" t="s">
        <v>5813</v>
      </c>
      <c r="G651" s="116" t="s">
        <v>3799</v>
      </c>
      <c r="H651" s="117"/>
      <c r="I651" s="117"/>
      <c r="J651" s="117"/>
      <c r="K651" s="118"/>
      <c r="L651" s="110"/>
    </row>
    <row r="652" spans="1:15" hidden="1">
      <c r="A652" s="116" t="s">
        <v>239</v>
      </c>
      <c r="B652" s="116" t="s">
        <v>654</v>
      </c>
      <c r="C652" s="116" t="s">
        <v>3576</v>
      </c>
      <c r="D652" s="116" t="s">
        <v>3549</v>
      </c>
      <c r="E652" s="116" t="s">
        <v>3530</v>
      </c>
      <c r="F652" s="116" t="s">
        <v>5584</v>
      </c>
      <c r="G652" s="116" t="s">
        <v>3575</v>
      </c>
      <c r="H652" s="117"/>
      <c r="I652" s="117"/>
      <c r="J652" s="117"/>
      <c r="K652" s="118"/>
      <c r="L652" s="110"/>
    </row>
    <row r="653" spans="1:15" hidden="1">
      <c r="A653" s="116" t="s">
        <v>1118</v>
      </c>
      <c r="B653" s="116" t="s">
        <v>2104</v>
      </c>
      <c r="C653" s="116" t="s">
        <v>2103</v>
      </c>
      <c r="D653" s="116" t="s">
        <v>2102</v>
      </c>
      <c r="E653" s="116" t="s">
        <v>2097</v>
      </c>
      <c r="F653" s="116" t="s">
        <v>5814</v>
      </c>
      <c r="G653" s="116" t="s">
        <v>2101</v>
      </c>
      <c r="H653" s="117"/>
      <c r="I653" s="117"/>
      <c r="J653" s="117"/>
      <c r="K653" s="118"/>
      <c r="L653" s="110"/>
    </row>
    <row r="654" spans="1:15">
      <c r="A654" s="116" t="s">
        <v>460</v>
      </c>
      <c r="B654" s="116" t="s">
        <v>790</v>
      </c>
      <c r="C654" s="116" t="s">
        <v>3739</v>
      </c>
      <c r="D654" s="116" t="s">
        <v>3738</v>
      </c>
      <c r="E654" s="116" t="s">
        <v>3730</v>
      </c>
      <c r="F654" s="116" t="s">
        <v>5815</v>
      </c>
      <c r="G654" s="116" t="s">
        <v>3737</v>
      </c>
      <c r="H654" s="117">
        <v>50</v>
      </c>
      <c r="I654" s="117"/>
      <c r="J654" s="117"/>
      <c r="K654" s="118"/>
      <c r="L654" s="110"/>
      <c r="O654" s="102" t="s">
        <v>5296</v>
      </c>
    </row>
    <row r="655" spans="1:15">
      <c r="A655" s="116" t="s">
        <v>309</v>
      </c>
      <c r="B655" s="116" t="s">
        <v>2513</v>
      </c>
      <c r="C655" s="116" t="s">
        <v>2512</v>
      </c>
      <c r="D655" s="116" t="s">
        <v>1439</v>
      </c>
      <c r="E655" s="116" t="s">
        <v>2477</v>
      </c>
      <c r="F655" s="116" t="s">
        <v>5816</v>
      </c>
      <c r="G655" s="116" t="s">
        <v>2511</v>
      </c>
      <c r="H655" s="117">
        <v>50</v>
      </c>
      <c r="I655" s="117"/>
      <c r="J655" s="117"/>
      <c r="K655" s="118"/>
      <c r="L655" s="110"/>
      <c r="O655" s="102" t="s">
        <v>5296</v>
      </c>
    </row>
    <row r="656" spans="1:15">
      <c r="A656" s="116" t="s">
        <v>2552</v>
      </c>
      <c r="B656" s="116" t="s">
        <v>171</v>
      </c>
      <c r="C656" s="116" t="s">
        <v>2551</v>
      </c>
      <c r="D656" s="116" t="s">
        <v>2478</v>
      </c>
      <c r="E656" s="116" t="s">
        <v>2477</v>
      </c>
      <c r="F656" s="116" t="s">
        <v>5817</v>
      </c>
      <c r="G656" s="116" t="s">
        <v>2550</v>
      </c>
      <c r="H656" s="117">
        <v>1100</v>
      </c>
      <c r="I656" s="117">
        <v>495</v>
      </c>
      <c r="J656" s="117"/>
      <c r="K656" s="118">
        <f ca="1">TODAY()-23</f>
        <v>43971</v>
      </c>
      <c r="L656" s="105" t="s">
        <v>2557</v>
      </c>
      <c r="O656" s="102" t="s">
        <v>5296</v>
      </c>
    </row>
    <row r="657" spans="1:15">
      <c r="A657" s="116" t="s">
        <v>684</v>
      </c>
      <c r="B657" s="116" t="s">
        <v>768</v>
      </c>
      <c r="C657" s="116" t="s">
        <v>2596</v>
      </c>
      <c r="D657" s="116" t="s">
        <v>2595</v>
      </c>
      <c r="E657" s="116" t="s">
        <v>2557</v>
      </c>
      <c r="F657" s="116" t="s">
        <v>4571</v>
      </c>
      <c r="G657" s="116"/>
      <c r="H657" s="117">
        <v>50</v>
      </c>
      <c r="I657" s="117"/>
      <c r="J657" s="117"/>
      <c r="K657" s="118"/>
      <c r="L657" s="110"/>
      <c r="O657" s="102" t="s">
        <v>5296</v>
      </c>
    </row>
    <row r="658" spans="1:15" hidden="1">
      <c r="A658" s="116" t="s">
        <v>440</v>
      </c>
      <c r="B658" s="116" t="s">
        <v>3104</v>
      </c>
      <c r="C658" s="116" t="s">
        <v>3103</v>
      </c>
      <c r="D658" s="116" t="s">
        <v>2963</v>
      </c>
      <c r="E658" s="116" t="s">
        <v>2557</v>
      </c>
      <c r="F658" s="116" t="s">
        <v>4774</v>
      </c>
      <c r="G658" s="116" t="s">
        <v>3102</v>
      </c>
      <c r="H658" s="117"/>
      <c r="I658" s="117"/>
      <c r="J658" s="117"/>
      <c r="K658" s="118"/>
      <c r="L658" s="110"/>
    </row>
    <row r="659" spans="1:15">
      <c r="A659" s="116" t="s">
        <v>2091</v>
      </c>
      <c r="B659" s="116" t="s">
        <v>1013</v>
      </c>
      <c r="C659" s="116" t="s">
        <v>2090</v>
      </c>
      <c r="D659" s="116" t="s">
        <v>2036</v>
      </c>
      <c r="E659" s="116" t="s">
        <v>1954</v>
      </c>
      <c r="F659" s="116" t="s">
        <v>5818</v>
      </c>
      <c r="G659" s="116" t="s">
        <v>2089</v>
      </c>
      <c r="H659" s="117">
        <v>1100</v>
      </c>
      <c r="I659" s="117">
        <v>495</v>
      </c>
      <c r="J659" s="117"/>
      <c r="K659" s="118">
        <f ca="1">TODAY()-16</f>
        <v>43978</v>
      </c>
      <c r="L659" s="110"/>
      <c r="O659" s="102" t="s">
        <v>5296</v>
      </c>
    </row>
    <row r="660" spans="1:15" hidden="1">
      <c r="A660" s="116" t="s">
        <v>868</v>
      </c>
      <c r="B660" s="116" t="s">
        <v>3805</v>
      </c>
      <c r="C660" s="116" t="s">
        <v>3804</v>
      </c>
      <c r="D660" s="116" t="s">
        <v>3803</v>
      </c>
      <c r="E660" s="116" t="s">
        <v>3730</v>
      </c>
      <c r="F660" s="116" t="s">
        <v>5819</v>
      </c>
      <c r="G660" s="116"/>
      <c r="H660" s="117"/>
      <c r="I660" s="117"/>
      <c r="J660" s="117"/>
      <c r="K660" s="118"/>
      <c r="L660" s="110"/>
    </row>
    <row r="661" spans="1:15" hidden="1">
      <c r="A661" s="116" t="s">
        <v>450</v>
      </c>
      <c r="B661" s="116" t="s">
        <v>111</v>
      </c>
      <c r="C661" s="116" t="s">
        <v>4193</v>
      </c>
      <c r="D661" s="116" t="s">
        <v>4192</v>
      </c>
      <c r="E661" s="116" t="s">
        <v>4156</v>
      </c>
      <c r="F661" s="116" t="s">
        <v>5820</v>
      </c>
      <c r="G661" s="116" t="s">
        <v>4191</v>
      </c>
      <c r="H661" s="117"/>
      <c r="I661" s="117"/>
      <c r="J661" s="117"/>
      <c r="K661" s="118"/>
      <c r="L661" s="110"/>
    </row>
    <row r="662" spans="1:15" hidden="1">
      <c r="A662" s="116" t="s">
        <v>1039</v>
      </c>
      <c r="B662" s="116" t="s">
        <v>3865</v>
      </c>
      <c r="C662" s="116" t="s">
        <v>3864</v>
      </c>
      <c r="D662" s="116" t="s">
        <v>3863</v>
      </c>
      <c r="E662" s="116" t="s">
        <v>3839</v>
      </c>
      <c r="F662" s="116" t="s">
        <v>5481</v>
      </c>
      <c r="G662" s="116" t="s">
        <v>3862</v>
      </c>
      <c r="H662" s="117"/>
      <c r="I662" s="117"/>
      <c r="J662" s="117"/>
      <c r="K662" s="118"/>
      <c r="L662" s="110"/>
    </row>
    <row r="663" spans="1:15" hidden="1">
      <c r="A663" s="116" t="s">
        <v>4180</v>
      </c>
      <c r="B663" s="116" t="s">
        <v>258</v>
      </c>
      <c r="C663" s="116" t="s">
        <v>4179</v>
      </c>
      <c r="D663" s="116" t="s">
        <v>502</v>
      </c>
      <c r="E663" s="116" t="s">
        <v>4156</v>
      </c>
      <c r="F663" s="116" t="s">
        <v>5821</v>
      </c>
      <c r="G663" s="116" t="s">
        <v>4178</v>
      </c>
      <c r="H663" s="117"/>
      <c r="I663" s="117"/>
      <c r="J663" s="117"/>
      <c r="K663" s="118"/>
      <c r="L663" s="110"/>
    </row>
    <row r="664" spans="1:15">
      <c r="A664" s="116" t="s">
        <v>791</v>
      </c>
      <c r="B664" s="116" t="s">
        <v>790</v>
      </c>
      <c r="C664" s="116" t="s">
        <v>789</v>
      </c>
      <c r="D664" s="116" t="s">
        <v>788</v>
      </c>
      <c r="E664" s="116" t="s">
        <v>761</v>
      </c>
      <c r="F664" s="116" t="s">
        <v>5822</v>
      </c>
      <c r="G664" s="116" t="s">
        <v>787</v>
      </c>
      <c r="H664" s="117">
        <v>50</v>
      </c>
      <c r="I664" s="117"/>
      <c r="J664" s="117"/>
      <c r="K664" s="118"/>
      <c r="L664" s="110"/>
      <c r="O664" s="102" t="s">
        <v>5296</v>
      </c>
    </row>
    <row r="665" spans="1:15" hidden="1">
      <c r="A665" s="116" t="s">
        <v>450</v>
      </c>
      <c r="B665" s="116" t="s">
        <v>208</v>
      </c>
      <c r="C665" s="116" t="s">
        <v>3227</v>
      </c>
      <c r="D665" s="116" t="s">
        <v>2892</v>
      </c>
      <c r="E665" s="116" t="s">
        <v>2557</v>
      </c>
      <c r="F665" s="116" t="s">
        <v>5823</v>
      </c>
      <c r="G665" s="116" t="s">
        <v>3226</v>
      </c>
      <c r="H665" s="117"/>
      <c r="I665" s="117"/>
      <c r="J665" s="117"/>
      <c r="K665" s="118"/>
      <c r="L665" s="110"/>
    </row>
    <row r="666" spans="1:15">
      <c r="A666" s="116" t="s">
        <v>2452</v>
      </c>
      <c r="B666" s="116" t="s">
        <v>2451</v>
      </c>
      <c r="C666" s="116" t="s">
        <v>2450</v>
      </c>
      <c r="D666" s="116" t="s">
        <v>2033</v>
      </c>
      <c r="E666" s="116" t="s">
        <v>2307</v>
      </c>
      <c r="F666" s="116" t="s">
        <v>5824</v>
      </c>
      <c r="G666" s="116" t="s">
        <v>2449</v>
      </c>
      <c r="H666" s="117">
        <v>50</v>
      </c>
      <c r="I666" s="117"/>
      <c r="J666" s="117"/>
      <c r="K666" s="118"/>
      <c r="L666" s="110"/>
      <c r="O666" s="102" t="s">
        <v>5296</v>
      </c>
    </row>
    <row r="667" spans="1:15" hidden="1">
      <c r="A667" s="116" t="s">
        <v>69</v>
      </c>
      <c r="B667" s="116" t="s">
        <v>1154</v>
      </c>
      <c r="C667" s="116" t="s">
        <v>2698</v>
      </c>
      <c r="D667" s="116" t="s">
        <v>2580</v>
      </c>
      <c r="E667" s="116" t="s">
        <v>2557</v>
      </c>
      <c r="F667" s="116" t="s">
        <v>5825</v>
      </c>
      <c r="G667" s="116" t="s">
        <v>2697</v>
      </c>
      <c r="H667" s="117"/>
      <c r="I667" s="117"/>
      <c r="J667" s="117"/>
      <c r="K667" s="118"/>
      <c r="L667" s="110"/>
    </row>
    <row r="668" spans="1:15" hidden="1">
      <c r="A668" s="116" t="s">
        <v>440</v>
      </c>
      <c r="B668" s="116" t="s">
        <v>4170</v>
      </c>
      <c r="C668" s="116" t="s">
        <v>4169</v>
      </c>
      <c r="D668" s="116" t="s">
        <v>2236</v>
      </c>
      <c r="E668" s="116" t="s">
        <v>4156</v>
      </c>
      <c r="F668" s="116" t="s">
        <v>5826</v>
      </c>
      <c r="G668" s="116"/>
      <c r="H668" s="117"/>
      <c r="I668" s="117"/>
      <c r="J668" s="117"/>
      <c r="K668" s="118"/>
      <c r="L668" s="110"/>
    </row>
    <row r="669" spans="1:15" hidden="1">
      <c r="A669" s="116" t="s">
        <v>651</v>
      </c>
      <c r="B669" s="116" t="s">
        <v>3736</v>
      </c>
      <c r="C669" s="116" t="s">
        <v>3735</v>
      </c>
      <c r="D669" s="116" t="s">
        <v>3734</v>
      </c>
      <c r="E669" s="116" t="s">
        <v>3730</v>
      </c>
      <c r="F669" s="116" t="s">
        <v>5827</v>
      </c>
      <c r="G669" s="116" t="s">
        <v>3733</v>
      </c>
      <c r="H669" s="117"/>
      <c r="I669" s="117"/>
      <c r="J669" s="117"/>
      <c r="K669" s="118"/>
      <c r="L669" s="110"/>
    </row>
    <row r="670" spans="1:15" hidden="1">
      <c r="A670" s="116" t="s">
        <v>523</v>
      </c>
      <c r="B670" s="116" t="s">
        <v>2494</v>
      </c>
      <c r="C670" s="116" t="s">
        <v>2810</v>
      </c>
      <c r="D670" s="116" t="s">
        <v>2809</v>
      </c>
      <c r="E670" s="116" t="s">
        <v>2557</v>
      </c>
      <c r="F670" s="116" t="s">
        <v>5717</v>
      </c>
      <c r="G670" s="116" t="s">
        <v>2808</v>
      </c>
      <c r="H670" s="117"/>
      <c r="I670" s="117"/>
      <c r="J670" s="117"/>
      <c r="K670" s="118"/>
      <c r="L670" s="110"/>
    </row>
    <row r="671" spans="1:15" hidden="1">
      <c r="A671" s="116" t="s">
        <v>2792</v>
      </c>
      <c r="B671" s="116" t="s">
        <v>125</v>
      </c>
      <c r="C671" s="116" t="s">
        <v>2791</v>
      </c>
      <c r="D671" s="116" t="s">
        <v>2646</v>
      </c>
      <c r="E671" s="116" t="s">
        <v>2557</v>
      </c>
      <c r="F671" s="116" t="s">
        <v>4736</v>
      </c>
      <c r="G671" s="116" t="s">
        <v>2790</v>
      </c>
      <c r="H671" s="117"/>
      <c r="I671" s="117"/>
      <c r="J671" s="117"/>
      <c r="K671" s="118"/>
      <c r="L671" s="110"/>
    </row>
    <row r="672" spans="1:15" hidden="1">
      <c r="A672" s="116" t="s">
        <v>858</v>
      </c>
      <c r="B672" s="116" t="s">
        <v>3755</v>
      </c>
      <c r="C672" s="116" t="s">
        <v>3754</v>
      </c>
      <c r="D672" s="116" t="s">
        <v>3753</v>
      </c>
      <c r="E672" s="116" t="s">
        <v>3730</v>
      </c>
      <c r="F672" s="116" t="s">
        <v>5828</v>
      </c>
      <c r="G672" s="116" t="s">
        <v>3752</v>
      </c>
      <c r="H672" s="117"/>
      <c r="I672" s="117"/>
      <c r="J672" s="117"/>
      <c r="K672" s="118"/>
      <c r="L672" s="110"/>
    </row>
    <row r="673" spans="1:15" hidden="1">
      <c r="A673" s="116" t="s">
        <v>4134</v>
      </c>
      <c r="B673" s="116" t="s">
        <v>1423</v>
      </c>
      <c r="C673" s="116" t="s">
        <v>4133</v>
      </c>
      <c r="D673" s="116" t="s">
        <v>4132</v>
      </c>
      <c r="E673" s="116" t="s">
        <v>4117</v>
      </c>
      <c r="F673" s="116" t="s">
        <v>5829</v>
      </c>
      <c r="G673" s="116" t="s">
        <v>4131</v>
      </c>
      <c r="H673" s="117"/>
      <c r="I673" s="117"/>
      <c r="J673" s="117"/>
      <c r="K673" s="118"/>
      <c r="L673" s="110"/>
    </row>
    <row r="674" spans="1:15">
      <c r="A674" s="116" t="s">
        <v>48</v>
      </c>
      <c r="B674" s="116" t="s">
        <v>2143</v>
      </c>
      <c r="C674" s="116" t="s">
        <v>2142</v>
      </c>
      <c r="D674" s="116" t="s">
        <v>2141</v>
      </c>
      <c r="E674" s="116" t="s">
        <v>2114</v>
      </c>
      <c r="F674" s="116" t="s">
        <v>5830</v>
      </c>
      <c r="G674" s="116" t="s">
        <v>2140</v>
      </c>
      <c r="H674" s="117">
        <v>50</v>
      </c>
      <c r="I674" s="117"/>
      <c r="J674" s="117"/>
      <c r="K674" s="118"/>
      <c r="L674" s="110"/>
      <c r="O674" s="102" t="s">
        <v>5296</v>
      </c>
    </row>
    <row r="675" spans="1:15">
      <c r="A675" s="116" t="s">
        <v>2617</v>
      </c>
      <c r="B675" s="116" t="s">
        <v>848</v>
      </c>
      <c r="C675" s="116" t="s">
        <v>2616</v>
      </c>
      <c r="D675" s="116" t="s">
        <v>2615</v>
      </c>
      <c r="E675" s="116" t="s">
        <v>2557</v>
      </c>
      <c r="F675" s="116" t="s">
        <v>5831</v>
      </c>
      <c r="G675" s="116" t="s">
        <v>2614</v>
      </c>
      <c r="H675" s="117">
        <v>50</v>
      </c>
      <c r="I675" s="117"/>
      <c r="J675" s="117"/>
      <c r="K675" s="118"/>
      <c r="L675" s="110"/>
      <c r="O675" s="102" t="s">
        <v>5296</v>
      </c>
    </row>
    <row r="676" spans="1:15" hidden="1">
      <c r="A676" s="116" t="s">
        <v>673</v>
      </c>
      <c r="B676" s="116" t="s">
        <v>672</v>
      </c>
      <c r="C676" s="116" t="s">
        <v>671</v>
      </c>
      <c r="D676" s="116" t="s">
        <v>432</v>
      </c>
      <c r="E676" s="116" t="s">
        <v>574</v>
      </c>
      <c r="F676" s="116" t="s">
        <v>5832</v>
      </c>
      <c r="G676" s="116" t="s">
        <v>670</v>
      </c>
      <c r="H676" s="117"/>
      <c r="I676" s="117"/>
      <c r="J676" s="117"/>
      <c r="K676" s="118"/>
      <c r="L676" s="110"/>
    </row>
    <row r="677" spans="1:15" hidden="1">
      <c r="A677" s="116" t="s">
        <v>160</v>
      </c>
      <c r="B677" s="116" t="s">
        <v>3962</v>
      </c>
      <c r="C677" s="116" t="s">
        <v>3961</v>
      </c>
      <c r="D677" s="116" t="s">
        <v>3960</v>
      </c>
      <c r="E677" s="116" t="s">
        <v>3839</v>
      </c>
      <c r="F677" s="116" t="s">
        <v>5833</v>
      </c>
      <c r="G677" s="116" t="s">
        <v>3959</v>
      </c>
      <c r="H677" s="117"/>
      <c r="I677" s="117"/>
      <c r="J677" s="117"/>
      <c r="K677" s="118"/>
      <c r="L677" s="110"/>
    </row>
    <row r="678" spans="1:15" hidden="1">
      <c r="A678" s="116" t="s">
        <v>1740</v>
      </c>
      <c r="B678" s="116" t="s">
        <v>1739</v>
      </c>
      <c r="C678" s="116" t="s">
        <v>1738</v>
      </c>
      <c r="D678" s="116" t="s">
        <v>1737</v>
      </c>
      <c r="E678" s="116" t="s">
        <v>1736</v>
      </c>
      <c r="F678" s="116" t="s">
        <v>5834</v>
      </c>
      <c r="G678" s="116" t="s">
        <v>1735</v>
      </c>
      <c r="H678" s="117"/>
      <c r="I678" s="117"/>
      <c r="J678" s="117"/>
      <c r="K678" s="118"/>
      <c r="L678" s="110"/>
    </row>
    <row r="679" spans="1:15">
      <c r="A679" s="116" t="s">
        <v>975</v>
      </c>
      <c r="B679" s="116" t="s">
        <v>971</v>
      </c>
      <c r="C679" s="116" t="s">
        <v>974</v>
      </c>
      <c r="D679" s="116" t="s">
        <v>973</v>
      </c>
      <c r="E679" s="116" t="s">
        <v>837</v>
      </c>
      <c r="F679" s="116" t="s">
        <v>5835</v>
      </c>
      <c r="G679" s="116" t="s">
        <v>972</v>
      </c>
      <c r="H679" s="102">
        <v>275</v>
      </c>
      <c r="I679" s="102">
        <v>0</v>
      </c>
      <c r="J679" s="102">
        <v>198</v>
      </c>
      <c r="K679" s="118"/>
      <c r="L679" s="110"/>
      <c r="O679" s="107" t="s">
        <v>5312</v>
      </c>
    </row>
    <row r="680" spans="1:15">
      <c r="A680" s="116" t="s">
        <v>48</v>
      </c>
      <c r="B680" s="116" t="s">
        <v>4154</v>
      </c>
      <c r="C680" s="116" t="s">
        <v>4153</v>
      </c>
      <c r="D680" s="116" t="s">
        <v>4152</v>
      </c>
      <c r="E680" s="116" t="s">
        <v>4117</v>
      </c>
      <c r="F680" s="116" t="s">
        <v>5836</v>
      </c>
      <c r="G680" s="116" t="s">
        <v>4151</v>
      </c>
      <c r="H680" s="117">
        <v>1100</v>
      </c>
      <c r="I680" s="117">
        <v>495</v>
      </c>
      <c r="J680" s="117"/>
      <c r="K680" s="118">
        <f ca="1">TODAY()-47</f>
        <v>43947</v>
      </c>
      <c r="L680" s="110"/>
      <c r="O680" s="102" t="s">
        <v>5296</v>
      </c>
    </row>
    <row r="681" spans="1:15">
      <c r="A681" s="116" t="s">
        <v>116</v>
      </c>
      <c r="B681" s="116" t="s">
        <v>465</v>
      </c>
      <c r="C681" s="116" t="s">
        <v>2932</v>
      </c>
      <c r="D681" s="116" t="s">
        <v>2931</v>
      </c>
      <c r="E681" s="116" t="s">
        <v>2557</v>
      </c>
      <c r="F681" s="116" t="s">
        <v>5837</v>
      </c>
      <c r="G681" s="116" t="s">
        <v>2930</v>
      </c>
      <c r="H681" s="117">
        <v>50</v>
      </c>
      <c r="I681" s="117"/>
      <c r="J681" s="117"/>
      <c r="K681" s="118"/>
      <c r="L681" s="110"/>
      <c r="O681" s="102" t="s">
        <v>5296</v>
      </c>
    </row>
    <row r="682" spans="1:15">
      <c r="A682" s="116" t="s">
        <v>79</v>
      </c>
      <c r="B682" s="116" t="s">
        <v>93</v>
      </c>
      <c r="C682" s="116" t="s">
        <v>2312</v>
      </c>
      <c r="D682" s="116" t="s">
        <v>2311</v>
      </c>
      <c r="E682" s="116" t="s">
        <v>2307</v>
      </c>
      <c r="F682" s="116" t="s">
        <v>5838</v>
      </c>
      <c r="G682" s="116" t="s">
        <v>2310</v>
      </c>
      <c r="H682" s="117">
        <v>50</v>
      </c>
      <c r="I682" s="117"/>
      <c r="J682" s="117"/>
      <c r="K682" s="118"/>
      <c r="L682" s="110"/>
      <c r="O682" s="102" t="s">
        <v>5296</v>
      </c>
    </row>
    <row r="683" spans="1:15" hidden="1">
      <c r="A683" s="116" t="s">
        <v>2874</v>
      </c>
      <c r="B683" s="116" t="s">
        <v>129</v>
      </c>
      <c r="C683" s="116" t="s">
        <v>2873</v>
      </c>
      <c r="D683" s="116" t="s">
        <v>2872</v>
      </c>
      <c r="E683" s="116" t="s">
        <v>2557</v>
      </c>
      <c r="F683" s="116" t="s">
        <v>5839</v>
      </c>
      <c r="G683" s="116" t="s">
        <v>2871</v>
      </c>
      <c r="H683" s="117"/>
      <c r="I683" s="117"/>
      <c r="J683" s="117"/>
      <c r="K683" s="118"/>
      <c r="L683" s="110"/>
    </row>
    <row r="684" spans="1:15">
      <c r="A684" s="116" t="s">
        <v>88</v>
      </c>
      <c r="B684" s="116" t="s">
        <v>87</v>
      </c>
      <c r="C684" s="116" t="s">
        <v>86</v>
      </c>
      <c r="D684" s="116" t="s">
        <v>85</v>
      </c>
      <c r="E684" s="116" t="s">
        <v>55</v>
      </c>
      <c r="F684" s="116" t="s">
        <v>5840</v>
      </c>
      <c r="G684" s="116" t="s">
        <v>84</v>
      </c>
      <c r="H684" s="117">
        <v>50</v>
      </c>
      <c r="I684" s="117"/>
      <c r="J684" s="117"/>
      <c r="K684" s="118"/>
      <c r="L684" s="110"/>
      <c r="O684" s="102" t="s">
        <v>5296</v>
      </c>
    </row>
    <row r="685" spans="1:15" hidden="1">
      <c r="A685" s="116" t="s">
        <v>613</v>
      </c>
      <c r="B685" s="116" t="s">
        <v>2890</v>
      </c>
      <c r="C685" s="116" t="s">
        <v>2889</v>
      </c>
      <c r="D685" s="116" t="s">
        <v>2888</v>
      </c>
      <c r="E685" s="116" t="s">
        <v>2557</v>
      </c>
      <c r="F685" s="116" t="s">
        <v>5841</v>
      </c>
      <c r="G685" s="116" t="s">
        <v>2887</v>
      </c>
      <c r="H685" s="117"/>
      <c r="I685" s="117"/>
      <c r="J685" s="117"/>
      <c r="K685" s="118"/>
      <c r="L685" s="110"/>
    </row>
    <row r="686" spans="1:15" hidden="1">
      <c r="A686" s="116" t="s">
        <v>778</v>
      </c>
      <c r="B686" s="116" t="s">
        <v>1917</v>
      </c>
      <c r="C686" s="116" t="s">
        <v>1916</v>
      </c>
      <c r="D686" s="116" t="s">
        <v>1915</v>
      </c>
      <c r="E686" s="116" t="s">
        <v>1759</v>
      </c>
      <c r="F686" s="116" t="s">
        <v>5842</v>
      </c>
      <c r="G686" s="116" t="s">
        <v>1914</v>
      </c>
      <c r="H686" s="117"/>
      <c r="I686" s="117"/>
      <c r="J686" s="117"/>
      <c r="K686" s="118"/>
      <c r="L686" s="110"/>
    </row>
    <row r="687" spans="1:15" hidden="1">
      <c r="A687" s="116" t="s">
        <v>2834</v>
      </c>
      <c r="B687" s="116" t="s">
        <v>1399</v>
      </c>
      <c r="C687" s="116" t="s">
        <v>2833</v>
      </c>
      <c r="D687" s="116" t="s">
        <v>2646</v>
      </c>
      <c r="E687" s="116" t="s">
        <v>2557</v>
      </c>
      <c r="F687" s="116" t="s">
        <v>4736</v>
      </c>
      <c r="G687" s="116" t="s">
        <v>2832</v>
      </c>
      <c r="H687" s="117"/>
      <c r="I687" s="117"/>
      <c r="J687" s="117"/>
      <c r="K687" s="118"/>
      <c r="L687" s="110"/>
    </row>
    <row r="688" spans="1:15" hidden="1">
      <c r="A688" s="116" t="s">
        <v>1984</v>
      </c>
      <c r="B688" s="116" t="s">
        <v>3751</v>
      </c>
      <c r="C688" s="116" t="s">
        <v>3750</v>
      </c>
      <c r="D688" s="116" t="s">
        <v>3749</v>
      </c>
      <c r="E688" s="116" t="s">
        <v>3730</v>
      </c>
      <c r="F688" s="116" t="s">
        <v>5843</v>
      </c>
      <c r="G688" s="116" t="s">
        <v>3748</v>
      </c>
      <c r="H688" s="117"/>
      <c r="I688" s="117"/>
      <c r="J688" s="117"/>
      <c r="K688" s="118"/>
      <c r="L688" s="110"/>
    </row>
    <row r="689" spans="1:15" hidden="1">
      <c r="A689" s="116" t="s">
        <v>83</v>
      </c>
      <c r="B689" s="116" t="s">
        <v>535</v>
      </c>
      <c r="C689" s="116" t="s">
        <v>1625</v>
      </c>
      <c r="D689" s="116" t="s">
        <v>1293</v>
      </c>
      <c r="E689" s="116" t="s">
        <v>1230</v>
      </c>
      <c r="F689" s="116" t="s">
        <v>5844</v>
      </c>
      <c r="G689" s="116" t="s">
        <v>1624</v>
      </c>
      <c r="H689" s="117"/>
      <c r="I689" s="117"/>
      <c r="J689" s="117"/>
      <c r="K689" s="118"/>
      <c r="L689" s="110"/>
    </row>
    <row r="690" spans="1:15" hidden="1">
      <c r="A690" s="116" t="s">
        <v>2008</v>
      </c>
      <c r="B690" s="116" t="s">
        <v>208</v>
      </c>
      <c r="C690" s="116" t="s">
        <v>4135</v>
      </c>
      <c r="D690" s="116" t="s">
        <v>4125</v>
      </c>
      <c r="E690" s="116" t="s">
        <v>4117</v>
      </c>
      <c r="F690" s="116" t="s">
        <v>5845</v>
      </c>
      <c r="G690" s="116"/>
      <c r="H690" s="117"/>
      <c r="I690" s="117"/>
      <c r="J690" s="117"/>
      <c r="K690" s="118"/>
      <c r="L690" s="110"/>
    </row>
    <row r="691" spans="1:15">
      <c r="A691" s="116" t="s">
        <v>4323</v>
      </c>
      <c r="B691" s="116" t="s">
        <v>204</v>
      </c>
      <c r="C691" s="116" t="s">
        <v>4322</v>
      </c>
      <c r="D691" s="116" t="s">
        <v>4321</v>
      </c>
      <c r="E691" s="116" t="s">
        <v>4156</v>
      </c>
      <c r="F691" s="116" t="s">
        <v>5846</v>
      </c>
      <c r="G691" s="116" t="s">
        <v>4320</v>
      </c>
      <c r="H691" s="117">
        <v>50</v>
      </c>
      <c r="I691" s="117"/>
      <c r="J691" s="117"/>
      <c r="K691" s="118"/>
      <c r="L691" s="110"/>
      <c r="O691" s="102" t="s">
        <v>5296</v>
      </c>
    </row>
    <row r="692" spans="1:15" hidden="1">
      <c r="A692" s="116" t="s">
        <v>3587</v>
      </c>
      <c r="B692" s="116" t="s">
        <v>1607</v>
      </c>
      <c r="C692" s="116" t="s">
        <v>3586</v>
      </c>
      <c r="D692" s="116" t="s">
        <v>3585</v>
      </c>
      <c r="E692" s="116" t="s">
        <v>3530</v>
      </c>
      <c r="F692" s="116" t="s">
        <v>5847</v>
      </c>
      <c r="G692" s="116" t="s">
        <v>3584</v>
      </c>
      <c r="H692" s="117"/>
      <c r="I692" s="117"/>
      <c r="J692" s="117"/>
      <c r="K692" s="118"/>
      <c r="L692" s="110"/>
    </row>
    <row r="693" spans="1:15">
      <c r="A693" s="116" t="s">
        <v>2124</v>
      </c>
      <c r="B693" s="116" t="s">
        <v>4404</v>
      </c>
      <c r="C693" s="116" t="s">
        <v>4403</v>
      </c>
      <c r="D693" s="116" t="s">
        <v>502</v>
      </c>
      <c r="E693" s="116" t="s">
        <v>4156</v>
      </c>
      <c r="F693" s="116" t="s">
        <v>5848</v>
      </c>
      <c r="G693" s="116" t="s">
        <v>4402</v>
      </c>
      <c r="H693" s="102">
        <v>1100</v>
      </c>
      <c r="I693" s="102">
        <v>495</v>
      </c>
      <c r="J693" s="102">
        <v>0</v>
      </c>
      <c r="K693" s="118">
        <f ca="1">TODAY()-16</f>
        <v>43978</v>
      </c>
      <c r="L693" s="110"/>
      <c r="O693" s="102" t="s">
        <v>5296</v>
      </c>
    </row>
    <row r="694" spans="1:15" hidden="1">
      <c r="A694" s="116" t="s">
        <v>48</v>
      </c>
      <c r="B694" s="116" t="s">
        <v>2100</v>
      </c>
      <c r="C694" s="116" t="s">
        <v>2099</v>
      </c>
      <c r="D694" s="116" t="s">
        <v>2098</v>
      </c>
      <c r="E694" s="116" t="s">
        <v>2097</v>
      </c>
      <c r="F694" s="116" t="s">
        <v>5849</v>
      </c>
      <c r="G694" s="116" t="s">
        <v>2096</v>
      </c>
      <c r="H694" s="117"/>
      <c r="I694" s="117"/>
      <c r="J694" s="117"/>
      <c r="K694" s="118"/>
      <c r="L694" s="110"/>
    </row>
    <row r="695" spans="1:15">
      <c r="A695" s="116" t="s">
        <v>155</v>
      </c>
      <c r="B695" s="116" t="s">
        <v>1731</v>
      </c>
      <c r="C695" s="116" t="s">
        <v>1730</v>
      </c>
      <c r="D695" s="116" t="s">
        <v>1231</v>
      </c>
      <c r="E695" s="116" t="s">
        <v>1230</v>
      </c>
      <c r="F695" s="116" t="s">
        <v>5627</v>
      </c>
      <c r="G695" s="116" t="s">
        <v>1729</v>
      </c>
      <c r="H695" s="117">
        <v>1100</v>
      </c>
      <c r="I695" s="117">
        <v>495</v>
      </c>
      <c r="J695" s="117"/>
      <c r="K695" s="118">
        <f ca="1">TODAY()-57</f>
        <v>43937</v>
      </c>
      <c r="L695" s="110"/>
      <c r="O695" s="102" t="s">
        <v>5296</v>
      </c>
    </row>
    <row r="696" spans="1:15" hidden="1">
      <c r="A696" s="116" t="s">
        <v>3565</v>
      </c>
      <c r="B696" s="116" t="s">
        <v>553</v>
      </c>
      <c r="C696" s="116" t="s">
        <v>4177</v>
      </c>
      <c r="D696" s="116" t="s">
        <v>4176</v>
      </c>
      <c r="E696" s="116" t="s">
        <v>4156</v>
      </c>
      <c r="F696" s="116" t="s">
        <v>5850</v>
      </c>
      <c r="G696" s="116" t="s">
        <v>4175</v>
      </c>
      <c r="H696" s="117"/>
      <c r="I696" s="117"/>
      <c r="J696" s="117"/>
      <c r="K696" s="118"/>
      <c r="L696" s="110"/>
    </row>
    <row r="697" spans="1:15" hidden="1">
      <c r="A697" s="116" t="s">
        <v>3869</v>
      </c>
      <c r="B697" s="116" t="s">
        <v>2329</v>
      </c>
      <c r="C697" s="116" t="s">
        <v>3868</v>
      </c>
      <c r="D697" s="116" t="s">
        <v>3867</v>
      </c>
      <c r="E697" s="116" t="s">
        <v>3839</v>
      </c>
      <c r="F697" s="116" t="s">
        <v>5851</v>
      </c>
      <c r="G697" s="116" t="s">
        <v>3866</v>
      </c>
      <c r="H697" s="117"/>
      <c r="I697" s="117"/>
      <c r="J697" s="117"/>
      <c r="K697" s="118"/>
      <c r="L697" s="110"/>
    </row>
    <row r="698" spans="1:15" hidden="1">
      <c r="A698" s="116" t="s">
        <v>1216</v>
      </c>
      <c r="B698" s="116" t="s">
        <v>4028</v>
      </c>
      <c r="C698" s="116" t="s">
        <v>4027</v>
      </c>
      <c r="D698" s="116" t="s">
        <v>4026</v>
      </c>
      <c r="E698" s="116" t="s">
        <v>3839</v>
      </c>
      <c r="F698" s="116" t="s">
        <v>5852</v>
      </c>
      <c r="G698" s="116" t="s">
        <v>4025</v>
      </c>
      <c r="H698" s="117"/>
      <c r="I698" s="117"/>
      <c r="J698" s="117"/>
      <c r="K698" s="118"/>
      <c r="L698" s="110"/>
    </row>
    <row r="699" spans="1:15">
      <c r="A699" s="116" t="s">
        <v>2600</v>
      </c>
      <c r="B699" s="116" t="s">
        <v>2329</v>
      </c>
      <c r="C699" s="116" t="s">
        <v>2599</v>
      </c>
      <c r="D699" s="116" t="s">
        <v>2598</v>
      </c>
      <c r="E699" s="116" t="s">
        <v>2557</v>
      </c>
      <c r="F699" s="116" t="s">
        <v>5853</v>
      </c>
      <c r="G699" s="116" t="s">
        <v>2597</v>
      </c>
      <c r="H699" s="117">
        <v>50</v>
      </c>
      <c r="I699" s="117"/>
      <c r="J699" s="117"/>
      <c r="K699" s="118"/>
      <c r="L699" s="110"/>
      <c r="O699" s="102" t="s">
        <v>5296</v>
      </c>
    </row>
    <row r="700" spans="1:15" hidden="1">
      <c r="A700" s="116" t="s">
        <v>3210</v>
      </c>
      <c r="B700" s="116" t="s">
        <v>1587</v>
      </c>
      <c r="C700" s="116" t="s">
        <v>3209</v>
      </c>
      <c r="D700" s="116" t="s">
        <v>2608</v>
      </c>
      <c r="E700" s="116" t="s">
        <v>2557</v>
      </c>
      <c r="F700" s="116" t="s">
        <v>5854</v>
      </c>
      <c r="G700" s="116" t="s">
        <v>3208</v>
      </c>
      <c r="H700" s="117"/>
      <c r="I700" s="117"/>
      <c r="J700" s="117"/>
      <c r="K700" s="118"/>
      <c r="L700" s="110"/>
    </row>
    <row r="701" spans="1:15" hidden="1">
      <c r="A701" s="116" t="s">
        <v>675</v>
      </c>
      <c r="B701" s="116" t="s">
        <v>4329</v>
      </c>
      <c r="C701" s="116" t="s">
        <v>4328</v>
      </c>
      <c r="D701" s="116" t="s">
        <v>4188</v>
      </c>
      <c r="E701" s="116" t="s">
        <v>4156</v>
      </c>
      <c r="F701" s="116" t="s">
        <v>5855</v>
      </c>
      <c r="G701" s="116" t="s">
        <v>4327</v>
      </c>
      <c r="H701" s="117"/>
      <c r="I701" s="117"/>
      <c r="J701" s="117"/>
      <c r="K701" s="118"/>
      <c r="L701" s="110"/>
    </row>
    <row r="702" spans="1:15">
      <c r="A702" s="116" t="s">
        <v>155</v>
      </c>
      <c r="B702" s="116" t="s">
        <v>3501</v>
      </c>
      <c r="C702" s="116" t="s">
        <v>3500</v>
      </c>
      <c r="D702" s="116" t="s">
        <v>2208</v>
      </c>
      <c r="E702" s="116" t="s">
        <v>3499</v>
      </c>
      <c r="F702" s="116" t="s">
        <v>5856</v>
      </c>
      <c r="G702" s="116" t="s">
        <v>3498</v>
      </c>
      <c r="H702" s="102">
        <v>275</v>
      </c>
      <c r="I702" s="102">
        <v>0</v>
      </c>
      <c r="J702" s="102">
        <v>0</v>
      </c>
      <c r="K702" s="118"/>
      <c r="L702" s="110"/>
      <c r="O702" s="102" t="s">
        <v>5296</v>
      </c>
    </row>
    <row r="703" spans="1:15" hidden="1">
      <c r="A703" s="116" t="s">
        <v>4186</v>
      </c>
      <c r="B703" s="116" t="s">
        <v>263</v>
      </c>
      <c r="C703" s="116" t="s">
        <v>4185</v>
      </c>
      <c r="D703" s="116" t="s">
        <v>4184</v>
      </c>
      <c r="E703" s="116" t="s">
        <v>4156</v>
      </c>
      <c r="F703" s="116" t="s">
        <v>5857</v>
      </c>
      <c r="G703" s="116"/>
      <c r="H703" s="117"/>
      <c r="I703" s="117"/>
      <c r="J703" s="117"/>
      <c r="K703" s="118"/>
      <c r="L703" s="110"/>
    </row>
    <row r="704" spans="1:15" hidden="1">
      <c r="A704" s="116" t="s">
        <v>2523</v>
      </c>
      <c r="B704" s="116" t="s">
        <v>349</v>
      </c>
      <c r="C704" s="116" t="s">
        <v>2522</v>
      </c>
      <c r="D704" s="116" t="s">
        <v>2521</v>
      </c>
      <c r="E704" s="116" t="s">
        <v>2477</v>
      </c>
      <c r="F704" s="116" t="s">
        <v>5353</v>
      </c>
      <c r="G704" s="116" t="s">
        <v>2520</v>
      </c>
      <c r="H704" s="117"/>
      <c r="I704" s="117"/>
      <c r="J704" s="117"/>
      <c r="K704" s="118"/>
      <c r="L704" s="110"/>
    </row>
    <row r="705" spans="1:15">
      <c r="A705" s="116" t="s">
        <v>1485</v>
      </c>
      <c r="B705" s="116" t="s">
        <v>502</v>
      </c>
      <c r="C705" s="116" t="s">
        <v>1484</v>
      </c>
      <c r="D705" s="116" t="s">
        <v>1255</v>
      </c>
      <c r="E705" s="116" t="s">
        <v>1230</v>
      </c>
      <c r="F705" s="116" t="s">
        <v>5858</v>
      </c>
      <c r="G705" s="116" t="s">
        <v>1483</v>
      </c>
      <c r="H705" s="117">
        <v>50</v>
      </c>
      <c r="I705" s="117"/>
      <c r="J705" s="117"/>
      <c r="K705" s="118"/>
      <c r="L705" s="110"/>
      <c r="O705" s="102" t="s">
        <v>5296</v>
      </c>
    </row>
    <row r="706" spans="1:15" hidden="1">
      <c r="A706" s="116" t="s">
        <v>2953</v>
      </c>
      <c r="B706" s="116" t="s">
        <v>449</v>
      </c>
      <c r="C706" s="116" t="s">
        <v>3456</v>
      </c>
      <c r="D706" s="116" t="s">
        <v>3455</v>
      </c>
      <c r="E706" s="116" t="s">
        <v>3448</v>
      </c>
      <c r="F706" s="116" t="s">
        <v>5859</v>
      </c>
      <c r="G706" s="116" t="s">
        <v>3454</v>
      </c>
      <c r="H706" s="117"/>
      <c r="I706" s="117"/>
      <c r="J706" s="117"/>
      <c r="K706" s="118"/>
      <c r="L706" s="110"/>
    </row>
    <row r="707" spans="1:15" hidden="1">
      <c r="A707" s="116" t="s">
        <v>1613</v>
      </c>
      <c r="B707" s="116" t="s">
        <v>1612</v>
      </c>
      <c r="C707" s="116" t="s">
        <v>1611</v>
      </c>
      <c r="D707" s="116" t="s">
        <v>1610</v>
      </c>
      <c r="E707" s="116" t="s">
        <v>1230</v>
      </c>
      <c r="F707" s="116" t="s">
        <v>5860</v>
      </c>
      <c r="G707" s="116" t="s">
        <v>1609</v>
      </c>
      <c r="H707" s="117"/>
      <c r="I707" s="117"/>
      <c r="J707" s="117"/>
      <c r="K707" s="118"/>
      <c r="L707" s="110"/>
    </row>
    <row r="708" spans="1:15">
      <c r="A708" s="116" t="s">
        <v>1204</v>
      </c>
      <c r="B708" s="116" t="s">
        <v>2210</v>
      </c>
      <c r="C708" s="116" t="s">
        <v>2209</v>
      </c>
      <c r="D708" s="116" t="s">
        <v>2208</v>
      </c>
      <c r="E708" s="116" t="s">
        <v>2200</v>
      </c>
      <c r="F708" s="116" t="s">
        <v>5861</v>
      </c>
      <c r="G708" s="116" t="s">
        <v>2207</v>
      </c>
      <c r="H708" s="117">
        <v>50</v>
      </c>
      <c r="I708" s="117"/>
      <c r="J708" s="117"/>
      <c r="K708" s="118"/>
      <c r="L708" s="110"/>
      <c r="O708" s="102" t="s">
        <v>5296</v>
      </c>
    </row>
    <row r="709" spans="1:15" hidden="1">
      <c r="A709" s="116" t="s">
        <v>829</v>
      </c>
      <c r="B709" s="116" t="s">
        <v>1455</v>
      </c>
      <c r="C709" s="116" t="s">
        <v>2400</v>
      </c>
      <c r="D709" s="116" t="s">
        <v>2399</v>
      </c>
      <c r="E709" s="116" t="s">
        <v>2307</v>
      </c>
      <c r="F709" s="116" t="s">
        <v>5862</v>
      </c>
      <c r="G709" s="116" t="s">
        <v>2398</v>
      </c>
      <c r="H709" s="117"/>
      <c r="I709" s="117"/>
      <c r="J709" s="117"/>
      <c r="K709" s="118"/>
      <c r="L709" s="110"/>
    </row>
    <row r="710" spans="1:15">
      <c r="A710" s="116" t="s">
        <v>814</v>
      </c>
      <c r="B710" s="116" t="s">
        <v>813</v>
      </c>
      <c r="C710" s="116" t="s">
        <v>812</v>
      </c>
      <c r="D710" s="116" t="s">
        <v>775</v>
      </c>
      <c r="E710" s="116" t="s">
        <v>761</v>
      </c>
      <c r="F710" s="116" t="s">
        <v>5863</v>
      </c>
      <c r="G710" s="116" t="s">
        <v>811</v>
      </c>
      <c r="H710" s="117">
        <v>50</v>
      </c>
      <c r="I710" s="117"/>
      <c r="J710" s="117"/>
      <c r="K710" s="118"/>
      <c r="L710" s="110"/>
      <c r="O710" s="102" t="s">
        <v>5296</v>
      </c>
    </row>
    <row r="711" spans="1:15" hidden="1">
      <c r="A711" s="116" t="s">
        <v>882</v>
      </c>
      <c r="B711" s="116" t="s">
        <v>2066</v>
      </c>
      <c r="C711" s="116" t="s">
        <v>2065</v>
      </c>
      <c r="D711" s="116" t="s">
        <v>2064</v>
      </c>
      <c r="E711" s="116" t="s">
        <v>1954</v>
      </c>
      <c r="F711" s="116" t="s">
        <v>5864</v>
      </c>
      <c r="G711" s="116" t="s">
        <v>2063</v>
      </c>
      <c r="H711" s="117"/>
      <c r="I711" s="117"/>
      <c r="J711" s="117"/>
      <c r="K711" s="118"/>
      <c r="L711" s="110"/>
    </row>
    <row r="712" spans="1:15" hidden="1">
      <c r="A712" s="116" t="s">
        <v>863</v>
      </c>
      <c r="B712" s="116" t="s">
        <v>1125</v>
      </c>
      <c r="C712" s="116" t="s">
        <v>1124</v>
      </c>
      <c r="D712" s="116" t="s">
        <v>1123</v>
      </c>
      <c r="E712" s="116" t="s">
        <v>1122</v>
      </c>
      <c r="F712" s="116" t="s">
        <v>5865</v>
      </c>
      <c r="G712" s="116"/>
      <c r="H712" s="117"/>
      <c r="I712" s="117"/>
      <c r="J712" s="117"/>
      <c r="K712" s="118"/>
      <c r="L712" s="110"/>
    </row>
    <row r="713" spans="1:15" hidden="1">
      <c r="A713" s="116" t="s">
        <v>2062</v>
      </c>
      <c r="B713" s="116" t="s">
        <v>971</v>
      </c>
      <c r="C713" s="116" t="s">
        <v>2061</v>
      </c>
      <c r="D713" s="116" t="s">
        <v>2060</v>
      </c>
      <c r="E713" s="116" t="s">
        <v>1954</v>
      </c>
      <c r="F713" s="116" t="s">
        <v>5866</v>
      </c>
      <c r="G713" s="116" t="s">
        <v>2059</v>
      </c>
      <c r="H713" s="117"/>
      <c r="I713" s="117"/>
      <c r="J713" s="117"/>
      <c r="K713" s="118"/>
      <c r="L713" s="110"/>
    </row>
    <row r="714" spans="1:15" hidden="1">
      <c r="A714" s="116" t="s">
        <v>471</v>
      </c>
      <c r="B714" s="116" t="s">
        <v>470</v>
      </c>
      <c r="C714" s="116" t="s">
        <v>469</v>
      </c>
      <c r="D714" s="116" t="s">
        <v>468</v>
      </c>
      <c r="E714" s="116" t="s">
        <v>409</v>
      </c>
      <c r="F714" s="116" t="s">
        <v>5867</v>
      </c>
      <c r="G714" s="116" t="s">
        <v>467</v>
      </c>
      <c r="H714" s="117"/>
      <c r="I714" s="117"/>
      <c r="J714" s="117"/>
      <c r="K714" s="118"/>
      <c r="L714" s="110"/>
    </row>
    <row r="715" spans="1:15" hidden="1">
      <c r="A715" s="116" t="s">
        <v>160</v>
      </c>
      <c r="B715" s="116" t="s">
        <v>857</v>
      </c>
      <c r="C715" s="116" t="s">
        <v>3453</v>
      </c>
      <c r="D715" s="116" t="s">
        <v>3449</v>
      </c>
      <c r="E715" s="116" t="s">
        <v>3448</v>
      </c>
      <c r="F715" s="116" t="s">
        <v>5868</v>
      </c>
      <c r="G715" s="116" t="s">
        <v>3452</v>
      </c>
      <c r="H715" s="117"/>
      <c r="I715" s="117"/>
      <c r="J715" s="117"/>
      <c r="K715" s="118"/>
      <c r="L715" s="110"/>
    </row>
    <row r="716" spans="1:15" hidden="1">
      <c r="A716" s="116" t="s">
        <v>413</v>
      </c>
      <c r="B716" s="116" t="s">
        <v>412</v>
      </c>
      <c r="C716" s="116" t="s">
        <v>411</v>
      </c>
      <c r="D716" s="116" t="s">
        <v>410</v>
      </c>
      <c r="E716" s="116" t="s">
        <v>409</v>
      </c>
      <c r="F716" s="116" t="s">
        <v>5344</v>
      </c>
      <c r="G716" s="116" t="s">
        <v>408</v>
      </c>
      <c r="H716" s="117"/>
      <c r="I716" s="117"/>
      <c r="J716" s="117"/>
      <c r="K716" s="118"/>
      <c r="L716" s="110"/>
    </row>
    <row r="717" spans="1:15">
      <c r="A717" s="116" t="s">
        <v>1521</v>
      </c>
      <c r="B717" s="116" t="s">
        <v>828</v>
      </c>
      <c r="C717" s="116" t="s">
        <v>3276</v>
      </c>
      <c r="D717" s="116" t="s">
        <v>3275</v>
      </c>
      <c r="E717" s="116" t="s">
        <v>2557</v>
      </c>
      <c r="F717" s="116" t="s">
        <v>5454</v>
      </c>
      <c r="G717" s="116" t="s">
        <v>3274</v>
      </c>
      <c r="H717" s="117">
        <v>50</v>
      </c>
      <c r="I717" s="117"/>
      <c r="J717" s="117"/>
      <c r="K717" s="118"/>
      <c r="L717" s="110"/>
      <c r="O717" s="102" t="s">
        <v>5296</v>
      </c>
    </row>
    <row r="718" spans="1:15" hidden="1">
      <c r="A718" s="116" t="s">
        <v>331</v>
      </c>
      <c r="B718" s="116" t="s">
        <v>947</v>
      </c>
      <c r="C718" s="116" t="s">
        <v>2034</v>
      </c>
      <c r="D718" s="116" t="s">
        <v>2033</v>
      </c>
      <c r="E718" s="116" t="s">
        <v>1954</v>
      </c>
      <c r="F718" s="116" t="s">
        <v>5869</v>
      </c>
      <c r="G718" s="116" t="s">
        <v>2032</v>
      </c>
      <c r="H718" s="117"/>
      <c r="I718" s="117"/>
      <c r="J718" s="117"/>
      <c r="K718" s="118"/>
      <c r="L718" s="110"/>
    </row>
    <row r="719" spans="1:15">
      <c r="A719" s="116" t="s">
        <v>147</v>
      </c>
      <c r="B719" s="116" t="s">
        <v>2295</v>
      </c>
      <c r="C719" s="116" t="s">
        <v>3393</v>
      </c>
      <c r="D719" s="116" t="s">
        <v>2608</v>
      </c>
      <c r="E719" s="116" t="s">
        <v>2557</v>
      </c>
      <c r="F719" s="116" t="s">
        <v>4837</v>
      </c>
      <c r="G719" s="116" t="s">
        <v>3392</v>
      </c>
      <c r="H719" s="117">
        <v>1100</v>
      </c>
      <c r="I719" s="117">
        <v>495</v>
      </c>
      <c r="J719" s="117"/>
      <c r="K719" s="118">
        <f ca="1">TODAY()-11</f>
        <v>43983</v>
      </c>
      <c r="L719" s="109" t="s">
        <v>5289</v>
      </c>
      <c r="O719" s="102" t="s">
        <v>5296</v>
      </c>
    </row>
    <row r="720" spans="1:15">
      <c r="A720" s="116" t="s">
        <v>3391</v>
      </c>
      <c r="B720" s="116" t="s">
        <v>171</v>
      </c>
      <c r="C720" s="116" t="s">
        <v>3390</v>
      </c>
      <c r="D720" s="116" t="s">
        <v>2625</v>
      </c>
      <c r="E720" s="116" t="s">
        <v>2557</v>
      </c>
      <c r="F720" s="116" t="s">
        <v>5757</v>
      </c>
      <c r="G720" s="116" t="s">
        <v>3389</v>
      </c>
      <c r="H720" s="117">
        <v>1100</v>
      </c>
      <c r="I720" s="117">
        <v>123.75</v>
      </c>
      <c r="J720" s="117"/>
      <c r="K720" s="118">
        <f ca="1">TODAY()-61</f>
        <v>43933</v>
      </c>
      <c r="L720" s="105" t="s">
        <v>5281</v>
      </c>
      <c r="O720" s="102" t="s">
        <v>5296</v>
      </c>
    </row>
    <row r="721" spans="1:15">
      <c r="A721" s="116" t="s">
        <v>42</v>
      </c>
      <c r="B721" s="116" t="s">
        <v>1579</v>
      </c>
      <c r="C721" s="116" t="s">
        <v>3193</v>
      </c>
      <c r="D721" s="116" t="s">
        <v>3192</v>
      </c>
      <c r="E721" s="116" t="s">
        <v>2557</v>
      </c>
      <c r="F721" s="116" t="s">
        <v>5870</v>
      </c>
      <c r="G721" s="116" t="s">
        <v>3191</v>
      </c>
      <c r="H721" s="117">
        <v>50</v>
      </c>
      <c r="I721" s="117"/>
      <c r="J721" s="117"/>
      <c r="K721" s="118"/>
      <c r="L721" s="110"/>
      <c r="O721" s="102" t="s">
        <v>5296</v>
      </c>
    </row>
    <row r="722" spans="1:15" hidden="1">
      <c r="A722" s="116" t="s">
        <v>1415</v>
      </c>
      <c r="B722" s="116" t="s">
        <v>1414</v>
      </c>
      <c r="C722" s="116" t="s">
        <v>1413</v>
      </c>
      <c r="D722" s="116" t="s">
        <v>218</v>
      </c>
      <c r="E722" s="116" t="s">
        <v>1230</v>
      </c>
      <c r="F722" s="116" t="s">
        <v>5871</v>
      </c>
      <c r="G722" s="116" t="s">
        <v>1412</v>
      </c>
      <c r="H722" s="117"/>
      <c r="I722" s="117"/>
      <c r="J722" s="117"/>
      <c r="K722" s="118"/>
      <c r="L722" s="110"/>
    </row>
    <row r="723" spans="1:15" hidden="1">
      <c r="A723" s="116" t="s">
        <v>2429</v>
      </c>
      <c r="B723" s="116" t="s">
        <v>204</v>
      </c>
      <c r="C723" s="116" t="s">
        <v>2428</v>
      </c>
      <c r="D723" s="116" t="s">
        <v>2427</v>
      </c>
      <c r="E723" s="116" t="s">
        <v>2307</v>
      </c>
      <c r="F723" s="116" t="s">
        <v>5872</v>
      </c>
      <c r="G723" s="116" t="s">
        <v>2426</v>
      </c>
      <c r="H723" s="117"/>
      <c r="I723" s="117"/>
      <c r="J723" s="117"/>
      <c r="K723" s="118"/>
      <c r="L723" s="110"/>
    </row>
    <row r="724" spans="1:15" hidden="1">
      <c r="A724" s="116" t="s">
        <v>882</v>
      </c>
      <c r="B724" s="116" t="s">
        <v>4081</v>
      </c>
      <c r="C724" s="116" t="s">
        <v>4080</v>
      </c>
      <c r="D724" s="116" t="s">
        <v>3987</v>
      </c>
      <c r="E724" s="116" t="s">
        <v>3839</v>
      </c>
      <c r="F724" s="116" t="s">
        <v>5726</v>
      </c>
      <c r="G724" s="116" t="s">
        <v>4079</v>
      </c>
      <c r="H724" s="117"/>
      <c r="I724" s="117"/>
      <c r="J724" s="117"/>
      <c r="K724" s="118"/>
      <c r="L724" s="110"/>
    </row>
    <row r="725" spans="1:15">
      <c r="A725" s="116" t="s">
        <v>3443</v>
      </c>
      <c r="B725" s="116" t="s">
        <v>1006</v>
      </c>
      <c r="C725" s="116" t="s">
        <v>3442</v>
      </c>
      <c r="D725" s="116" t="s">
        <v>3441</v>
      </c>
      <c r="E725" s="116" t="s">
        <v>2557</v>
      </c>
      <c r="F725" s="116" t="s">
        <v>5873</v>
      </c>
      <c r="G725" s="116" t="s">
        <v>3440</v>
      </c>
      <c r="H725" s="117"/>
      <c r="I725" s="117"/>
      <c r="J725" s="117">
        <v>795</v>
      </c>
      <c r="K725" s="118"/>
      <c r="L725" s="110"/>
      <c r="O725" s="102" t="s">
        <v>5305</v>
      </c>
    </row>
    <row r="726" spans="1:15" hidden="1">
      <c r="A726" s="116" t="s">
        <v>168</v>
      </c>
      <c r="B726" s="116" t="s">
        <v>1114</v>
      </c>
      <c r="C726" s="116" t="s">
        <v>1113</v>
      </c>
      <c r="D726" s="116" t="s">
        <v>1055</v>
      </c>
      <c r="E726" s="116" t="s">
        <v>1054</v>
      </c>
      <c r="F726" s="116" t="s">
        <v>5874</v>
      </c>
      <c r="G726" s="116" t="s">
        <v>1112</v>
      </c>
      <c r="H726" s="117"/>
      <c r="I726" s="117"/>
      <c r="J726" s="117"/>
      <c r="K726" s="118"/>
      <c r="L726" s="110"/>
    </row>
    <row r="727" spans="1:15" hidden="1">
      <c r="A727" s="116" t="s">
        <v>2222</v>
      </c>
      <c r="B727" s="116" t="s">
        <v>1208</v>
      </c>
      <c r="C727" s="116" t="s">
        <v>2221</v>
      </c>
      <c r="D727" s="116" t="s">
        <v>2220</v>
      </c>
      <c r="E727" s="116" t="s">
        <v>2200</v>
      </c>
      <c r="F727" s="116" t="s">
        <v>5664</v>
      </c>
      <c r="G727" s="116" t="s">
        <v>2219</v>
      </c>
      <c r="H727" s="117"/>
      <c r="I727" s="117"/>
      <c r="J727" s="117"/>
      <c r="K727" s="118"/>
      <c r="L727" s="110"/>
    </row>
    <row r="728" spans="1:15" hidden="1">
      <c r="A728" s="116" t="s">
        <v>587</v>
      </c>
      <c r="B728" s="116" t="s">
        <v>704</v>
      </c>
      <c r="C728" s="116" t="s">
        <v>3766</v>
      </c>
      <c r="D728" s="116" t="s">
        <v>3765</v>
      </c>
      <c r="E728" s="116" t="s">
        <v>3730</v>
      </c>
      <c r="F728" s="116" t="s">
        <v>5875</v>
      </c>
      <c r="G728" s="116" t="s">
        <v>3764</v>
      </c>
      <c r="H728" s="117"/>
      <c r="I728" s="117"/>
      <c r="J728" s="117"/>
      <c r="K728" s="118"/>
      <c r="L728" s="110"/>
    </row>
    <row r="729" spans="1:15">
      <c r="A729" s="116" t="s">
        <v>1287</v>
      </c>
      <c r="B729" s="116" t="s">
        <v>1133</v>
      </c>
      <c r="C729" s="116" t="s">
        <v>2961</v>
      </c>
      <c r="D729" s="116" t="s">
        <v>2580</v>
      </c>
      <c r="E729" s="116" t="s">
        <v>2557</v>
      </c>
      <c r="F729" s="116" t="s">
        <v>5825</v>
      </c>
      <c r="G729" s="116" t="s">
        <v>2960</v>
      </c>
      <c r="H729" s="117">
        <v>50</v>
      </c>
      <c r="I729" s="117"/>
      <c r="J729" s="117"/>
      <c r="K729" s="118"/>
      <c r="L729" s="110"/>
      <c r="O729" s="102" t="s">
        <v>5296</v>
      </c>
    </row>
    <row r="730" spans="1:15" hidden="1">
      <c r="A730" s="116" t="s">
        <v>4344</v>
      </c>
      <c r="B730" s="116" t="s">
        <v>367</v>
      </c>
      <c r="C730" s="116" t="s">
        <v>4343</v>
      </c>
      <c r="D730" s="116" t="s">
        <v>4342</v>
      </c>
      <c r="E730" s="116" t="s">
        <v>4156</v>
      </c>
      <c r="F730" s="116" t="s">
        <v>5876</v>
      </c>
      <c r="G730" s="116" t="s">
        <v>4341</v>
      </c>
      <c r="H730" s="117"/>
      <c r="I730" s="117"/>
      <c r="J730" s="117"/>
      <c r="K730" s="118"/>
      <c r="L730" s="110"/>
    </row>
    <row r="731" spans="1:15" hidden="1">
      <c r="A731" s="116" t="s">
        <v>2000</v>
      </c>
      <c r="B731" s="116" t="s">
        <v>3919</v>
      </c>
      <c r="C731" s="116" t="s">
        <v>3918</v>
      </c>
      <c r="D731" s="116" t="s">
        <v>3917</v>
      </c>
      <c r="E731" s="116" t="s">
        <v>3839</v>
      </c>
      <c r="F731" s="116" t="s">
        <v>5877</v>
      </c>
      <c r="G731" s="116" t="s">
        <v>3916</v>
      </c>
      <c r="H731" s="117"/>
      <c r="I731" s="117"/>
      <c r="J731" s="117"/>
      <c r="K731" s="118"/>
      <c r="L731" s="110"/>
    </row>
    <row r="732" spans="1:15" hidden="1">
      <c r="A732" s="116" t="s">
        <v>2617</v>
      </c>
      <c r="B732" s="116" t="s">
        <v>160</v>
      </c>
      <c r="C732" s="116" t="s">
        <v>3049</v>
      </c>
      <c r="D732" s="116" t="s">
        <v>2646</v>
      </c>
      <c r="E732" s="116" t="s">
        <v>2557</v>
      </c>
      <c r="F732" s="116" t="s">
        <v>4736</v>
      </c>
      <c r="G732" s="116" t="s">
        <v>3048</v>
      </c>
      <c r="H732" s="117"/>
      <c r="I732" s="117"/>
      <c r="J732" s="117"/>
      <c r="K732" s="118"/>
      <c r="L732" s="110"/>
    </row>
    <row r="733" spans="1:15" hidden="1">
      <c r="A733" s="116" t="s">
        <v>1303</v>
      </c>
      <c r="B733" s="116" t="s">
        <v>1302</v>
      </c>
      <c r="C733" s="116" t="s">
        <v>1301</v>
      </c>
      <c r="D733" s="116" t="s">
        <v>1300</v>
      </c>
      <c r="E733" s="116" t="s">
        <v>1230</v>
      </c>
      <c r="F733" s="116" t="s">
        <v>5878</v>
      </c>
      <c r="G733" s="116" t="s">
        <v>1299</v>
      </c>
      <c r="H733" s="117"/>
      <c r="I733" s="117"/>
      <c r="J733" s="117"/>
      <c r="K733" s="118"/>
      <c r="L733" s="110"/>
    </row>
    <row r="734" spans="1:15" hidden="1">
      <c r="A734" s="116" t="s">
        <v>1103</v>
      </c>
      <c r="B734" s="116" t="s">
        <v>1102</v>
      </c>
      <c r="C734" s="116" t="s">
        <v>1101</v>
      </c>
      <c r="D734" s="116" t="s">
        <v>1100</v>
      </c>
      <c r="E734" s="116" t="s">
        <v>1054</v>
      </c>
      <c r="F734" s="116" t="s">
        <v>5879</v>
      </c>
      <c r="G734" s="116" t="s">
        <v>1099</v>
      </c>
      <c r="H734" s="117"/>
      <c r="I734" s="117"/>
      <c r="J734" s="117"/>
      <c r="K734" s="118"/>
      <c r="L734" s="110"/>
    </row>
    <row r="735" spans="1:15">
      <c r="A735" s="116" t="s">
        <v>289</v>
      </c>
      <c r="B735" s="116" t="s">
        <v>3052</v>
      </c>
      <c r="C735" s="116" t="s">
        <v>3051</v>
      </c>
      <c r="D735" s="116" t="s">
        <v>2728</v>
      </c>
      <c r="E735" s="116" t="s">
        <v>2557</v>
      </c>
      <c r="F735" s="116" t="s">
        <v>5880</v>
      </c>
      <c r="G735" s="116" t="s">
        <v>3050</v>
      </c>
      <c r="H735" s="117">
        <v>50</v>
      </c>
      <c r="I735" s="117"/>
      <c r="J735" s="117"/>
      <c r="K735" s="118"/>
      <c r="L735" s="110"/>
      <c r="O735" s="102" t="s">
        <v>5296</v>
      </c>
    </row>
    <row r="736" spans="1:15">
      <c r="A736" s="116" t="s">
        <v>1588</v>
      </c>
      <c r="B736" s="116" t="s">
        <v>1587</v>
      </c>
      <c r="C736" s="116" t="s">
        <v>1586</v>
      </c>
      <c r="D736" s="116" t="s">
        <v>1585</v>
      </c>
      <c r="E736" s="116" t="s">
        <v>1230</v>
      </c>
      <c r="F736" s="116" t="s">
        <v>5881</v>
      </c>
      <c r="G736" s="116" t="s">
        <v>1584</v>
      </c>
      <c r="H736" s="102">
        <v>275</v>
      </c>
      <c r="I736" s="102">
        <v>0</v>
      </c>
      <c r="J736" s="102">
        <v>198</v>
      </c>
      <c r="K736" s="118"/>
      <c r="L736" s="110"/>
      <c r="O736" s="107" t="s">
        <v>5312</v>
      </c>
    </row>
    <row r="737" spans="1:15" hidden="1">
      <c r="A737" s="116" t="s">
        <v>1655</v>
      </c>
      <c r="B737" s="116" t="s">
        <v>1654</v>
      </c>
      <c r="C737" s="116" t="s">
        <v>1653</v>
      </c>
      <c r="D737" s="116" t="s">
        <v>1280</v>
      </c>
      <c r="E737" s="116" t="s">
        <v>1230</v>
      </c>
      <c r="F737" s="116" t="s">
        <v>5882</v>
      </c>
      <c r="G737" s="116" t="s">
        <v>1652</v>
      </c>
      <c r="H737" s="117"/>
      <c r="I737" s="117"/>
      <c r="J737" s="117"/>
      <c r="K737" s="118"/>
      <c r="L737" s="110"/>
    </row>
    <row r="738" spans="1:15" hidden="1">
      <c r="A738" s="116" t="s">
        <v>418</v>
      </c>
      <c r="B738" s="116" t="s">
        <v>1133</v>
      </c>
      <c r="C738" s="116" t="s">
        <v>2964</v>
      </c>
      <c r="D738" s="116" t="s">
        <v>2963</v>
      </c>
      <c r="E738" s="116" t="s">
        <v>2557</v>
      </c>
      <c r="F738" s="116" t="s">
        <v>4774</v>
      </c>
      <c r="G738" s="116" t="s">
        <v>2962</v>
      </c>
      <c r="H738" s="117"/>
      <c r="I738" s="117"/>
      <c r="J738" s="117"/>
      <c r="K738" s="118"/>
      <c r="L738" s="110"/>
    </row>
    <row r="739" spans="1:15" hidden="1">
      <c r="A739" s="116" t="s">
        <v>494</v>
      </c>
      <c r="B739" s="116" t="s">
        <v>817</v>
      </c>
      <c r="C739" s="116" t="s">
        <v>1863</v>
      </c>
      <c r="D739" s="116" t="s">
        <v>1862</v>
      </c>
      <c r="E739" s="116" t="s">
        <v>1759</v>
      </c>
      <c r="F739" s="116" t="s">
        <v>5883</v>
      </c>
      <c r="G739" s="116" t="s">
        <v>1861</v>
      </c>
      <c r="H739" s="117"/>
      <c r="I739" s="117"/>
      <c r="J739" s="117"/>
      <c r="K739" s="118"/>
      <c r="L739" s="110"/>
    </row>
    <row r="740" spans="1:15" hidden="1">
      <c r="A740" s="116" t="s">
        <v>388</v>
      </c>
      <c r="B740" s="116" t="s">
        <v>387</v>
      </c>
      <c r="C740" s="116" t="s">
        <v>386</v>
      </c>
      <c r="D740" s="116" t="s">
        <v>385</v>
      </c>
      <c r="E740" s="116" t="s">
        <v>250</v>
      </c>
      <c r="F740" s="116" t="s">
        <v>5884</v>
      </c>
      <c r="G740" s="116" t="s">
        <v>384</v>
      </c>
      <c r="H740" s="117"/>
      <c r="I740" s="117"/>
      <c r="J740" s="117"/>
      <c r="K740" s="118"/>
      <c r="L740" s="110"/>
    </row>
    <row r="741" spans="1:15" hidden="1">
      <c r="A741" s="116" t="s">
        <v>299</v>
      </c>
      <c r="B741" s="116" t="s">
        <v>4139</v>
      </c>
      <c r="C741" s="116" t="s">
        <v>4138</v>
      </c>
      <c r="D741" s="116" t="s">
        <v>4137</v>
      </c>
      <c r="E741" s="116" t="s">
        <v>4117</v>
      </c>
      <c r="F741" s="116" t="s">
        <v>5885</v>
      </c>
      <c r="G741" s="116" t="s">
        <v>4136</v>
      </c>
      <c r="H741" s="117"/>
      <c r="I741" s="117"/>
      <c r="J741" s="117"/>
      <c r="K741" s="118"/>
      <c r="L741" s="110"/>
    </row>
    <row r="742" spans="1:15" hidden="1">
      <c r="A742" s="116" t="s">
        <v>519</v>
      </c>
      <c r="B742" s="116" t="s">
        <v>1371</v>
      </c>
      <c r="C742" s="116" t="s">
        <v>3518</v>
      </c>
      <c r="D742" s="116" t="s">
        <v>3517</v>
      </c>
      <c r="E742" s="116" t="s">
        <v>3499</v>
      </c>
      <c r="F742" s="116" t="s">
        <v>5886</v>
      </c>
      <c r="G742" s="116" t="s">
        <v>3516</v>
      </c>
      <c r="H742" s="117"/>
      <c r="I742" s="117"/>
      <c r="J742" s="117"/>
      <c r="K742" s="118"/>
      <c r="L742" s="110"/>
    </row>
    <row r="743" spans="1:15" hidden="1">
      <c r="A743" s="116" t="s">
        <v>69</v>
      </c>
      <c r="B743" s="116" t="s">
        <v>1595</v>
      </c>
      <c r="C743" s="116" t="s">
        <v>1594</v>
      </c>
      <c r="D743" s="116" t="s">
        <v>1293</v>
      </c>
      <c r="E743" s="116" t="s">
        <v>1230</v>
      </c>
      <c r="F743" s="116" t="s">
        <v>5887</v>
      </c>
      <c r="G743" s="116" t="s">
        <v>1593</v>
      </c>
      <c r="H743" s="117"/>
      <c r="I743" s="117"/>
      <c r="J743" s="117"/>
      <c r="K743" s="118"/>
      <c r="L743" s="110"/>
    </row>
    <row r="744" spans="1:15" hidden="1">
      <c r="A744" s="116" t="s">
        <v>1429</v>
      </c>
      <c r="B744" s="116" t="s">
        <v>3634</v>
      </c>
      <c r="C744" s="116" t="s">
        <v>3633</v>
      </c>
      <c r="D744" s="116" t="s">
        <v>3632</v>
      </c>
      <c r="E744" s="116" t="s">
        <v>3623</v>
      </c>
      <c r="F744" s="116" t="s">
        <v>5888</v>
      </c>
      <c r="G744" s="116" t="s">
        <v>3631</v>
      </c>
      <c r="H744" s="117"/>
      <c r="I744" s="117"/>
      <c r="J744" s="117"/>
      <c r="K744" s="118"/>
      <c r="L744" s="110"/>
    </row>
    <row r="745" spans="1:15">
      <c r="A745" s="116" t="s">
        <v>515</v>
      </c>
      <c r="B745" s="116" t="s">
        <v>3491</v>
      </c>
      <c r="C745" s="116" t="s">
        <v>3490</v>
      </c>
      <c r="D745" s="116" t="s">
        <v>3489</v>
      </c>
      <c r="E745" s="116" t="s">
        <v>3477</v>
      </c>
      <c r="F745" s="116" t="s">
        <v>5889</v>
      </c>
      <c r="G745" s="116" t="s">
        <v>3488</v>
      </c>
      <c r="H745" s="117">
        <v>50</v>
      </c>
      <c r="I745" s="117"/>
      <c r="J745" s="117"/>
      <c r="K745" s="118"/>
      <c r="L745" s="110"/>
      <c r="O745" s="102" t="s">
        <v>5296</v>
      </c>
    </row>
    <row r="746" spans="1:15">
      <c r="A746" s="116" t="s">
        <v>3200</v>
      </c>
      <c r="B746" s="116" t="s">
        <v>2232</v>
      </c>
      <c r="C746" s="116" t="s">
        <v>3199</v>
      </c>
      <c r="D746" s="116" t="s">
        <v>2580</v>
      </c>
      <c r="E746" s="116" t="s">
        <v>2557</v>
      </c>
      <c r="F746" s="116" t="s">
        <v>5890</v>
      </c>
      <c r="G746" s="116" t="s">
        <v>3198</v>
      </c>
      <c r="H746" s="117">
        <v>50</v>
      </c>
      <c r="I746" s="117"/>
      <c r="J746" s="117"/>
      <c r="K746" s="118"/>
      <c r="L746" s="110"/>
      <c r="O746" s="102" t="s">
        <v>5296</v>
      </c>
    </row>
    <row r="747" spans="1:15">
      <c r="A747" s="116" t="s">
        <v>299</v>
      </c>
      <c r="B747" s="116" t="s">
        <v>1696</v>
      </c>
      <c r="C747" s="116" t="s">
        <v>1695</v>
      </c>
      <c r="D747" s="116" t="s">
        <v>1694</v>
      </c>
      <c r="E747" s="116" t="s">
        <v>1230</v>
      </c>
      <c r="F747" s="116" t="s">
        <v>5891</v>
      </c>
      <c r="G747" s="116" t="s">
        <v>1693</v>
      </c>
      <c r="H747" s="117">
        <v>1100</v>
      </c>
      <c r="I747" s="117">
        <v>123.75</v>
      </c>
      <c r="J747" s="117"/>
      <c r="K747" s="118">
        <f ca="1">TODAY()-15</f>
        <v>43979</v>
      </c>
      <c r="L747" s="110"/>
      <c r="O747" s="102" t="s">
        <v>5296</v>
      </c>
    </row>
    <row r="748" spans="1:15">
      <c r="A748" s="116" t="s">
        <v>318</v>
      </c>
      <c r="B748" s="116" t="s">
        <v>1607</v>
      </c>
      <c r="C748" s="116" t="s">
        <v>3235</v>
      </c>
      <c r="D748" s="116" t="s">
        <v>2728</v>
      </c>
      <c r="E748" s="116" t="s">
        <v>2557</v>
      </c>
      <c r="F748" s="116" t="s">
        <v>5892</v>
      </c>
      <c r="G748" s="116" t="s">
        <v>3234</v>
      </c>
      <c r="H748" s="117">
        <v>50</v>
      </c>
      <c r="I748" s="117"/>
      <c r="J748" s="117"/>
      <c r="K748" s="118"/>
      <c r="L748" s="110"/>
      <c r="O748" s="102" t="s">
        <v>5296</v>
      </c>
    </row>
    <row r="749" spans="1:15" hidden="1">
      <c r="A749" s="116" t="s">
        <v>4041</v>
      </c>
      <c r="B749" s="116" t="s">
        <v>1642</v>
      </c>
      <c r="C749" s="116" t="s">
        <v>4040</v>
      </c>
      <c r="D749" s="116" t="s">
        <v>3855</v>
      </c>
      <c r="E749" s="116" t="s">
        <v>3839</v>
      </c>
      <c r="F749" s="116" t="s">
        <v>5323</v>
      </c>
      <c r="G749" s="116"/>
      <c r="H749" s="117"/>
      <c r="I749" s="117"/>
      <c r="J749" s="117"/>
      <c r="K749" s="118"/>
      <c r="L749" s="110"/>
    </row>
    <row r="750" spans="1:15">
      <c r="A750" s="116" t="s">
        <v>2305</v>
      </c>
      <c r="B750" s="116" t="s">
        <v>2304</v>
      </c>
      <c r="C750" s="116" t="s">
        <v>2303</v>
      </c>
      <c r="D750" s="116" t="s">
        <v>2302</v>
      </c>
      <c r="E750" s="116" t="s">
        <v>2260</v>
      </c>
      <c r="F750" s="116" t="s">
        <v>5893</v>
      </c>
      <c r="G750" s="116" t="s">
        <v>2301</v>
      </c>
      <c r="H750" s="117">
        <v>1100</v>
      </c>
      <c r="I750" s="117">
        <v>123.75</v>
      </c>
      <c r="J750" s="117"/>
      <c r="K750" s="118">
        <f ca="1">TODAY()-31</f>
        <v>43963</v>
      </c>
      <c r="L750" s="109" t="s">
        <v>5289</v>
      </c>
      <c r="O750" s="102" t="s">
        <v>5296</v>
      </c>
    </row>
    <row r="751" spans="1:15" hidden="1">
      <c r="A751" s="116" t="s">
        <v>116</v>
      </c>
      <c r="B751" s="116" t="s">
        <v>764</v>
      </c>
      <c r="C751" s="116" t="s">
        <v>763</v>
      </c>
      <c r="D751" s="116" t="s">
        <v>762</v>
      </c>
      <c r="E751" s="116" t="s">
        <v>761</v>
      </c>
      <c r="F751" s="116" t="s">
        <v>5894</v>
      </c>
      <c r="G751" s="116" t="s">
        <v>760</v>
      </c>
      <c r="H751" s="117"/>
      <c r="I751" s="117"/>
      <c r="J751" s="117"/>
      <c r="K751" s="118"/>
      <c r="L751" s="110"/>
    </row>
    <row r="752" spans="1:15">
      <c r="A752" s="116" t="s">
        <v>651</v>
      </c>
      <c r="B752" s="116" t="s">
        <v>650</v>
      </c>
      <c r="C752" s="116" t="s">
        <v>649</v>
      </c>
      <c r="D752" s="116" t="s">
        <v>648</v>
      </c>
      <c r="E752" s="116" t="s">
        <v>574</v>
      </c>
      <c r="F752" s="116" t="s">
        <v>5895</v>
      </c>
      <c r="G752" s="116" t="s">
        <v>647</v>
      </c>
      <c r="H752" s="117">
        <v>50</v>
      </c>
      <c r="I752" s="117"/>
      <c r="J752" s="117"/>
      <c r="K752" s="118"/>
      <c r="L752" s="110"/>
      <c r="O752" s="102" t="s">
        <v>5296</v>
      </c>
    </row>
    <row r="753" spans="1:15" hidden="1">
      <c r="A753" s="116" t="s">
        <v>1303</v>
      </c>
      <c r="B753" s="116" t="s">
        <v>4075</v>
      </c>
      <c r="C753" s="116" t="s">
        <v>4074</v>
      </c>
      <c r="D753" s="116" t="s">
        <v>4073</v>
      </c>
      <c r="E753" s="116" t="s">
        <v>3839</v>
      </c>
      <c r="F753" s="116" t="s">
        <v>5896</v>
      </c>
      <c r="G753" s="116" t="s">
        <v>4072</v>
      </c>
      <c r="H753" s="117"/>
      <c r="I753" s="117"/>
      <c r="J753" s="117"/>
      <c r="K753" s="118"/>
      <c r="L753" s="110"/>
    </row>
    <row r="754" spans="1:15" hidden="1">
      <c r="A754" s="116" t="s">
        <v>737</v>
      </c>
      <c r="B754" s="116" t="s">
        <v>2180</v>
      </c>
      <c r="C754" s="116" t="s">
        <v>2179</v>
      </c>
      <c r="D754" s="116" t="s">
        <v>2178</v>
      </c>
      <c r="E754" s="116" t="s">
        <v>2173</v>
      </c>
      <c r="F754" s="116" t="s">
        <v>5897</v>
      </c>
      <c r="G754" s="116" t="s">
        <v>2177</v>
      </c>
      <c r="H754" s="117"/>
      <c r="I754" s="117"/>
      <c r="J754" s="117"/>
      <c r="K754" s="118"/>
      <c r="L754" s="110"/>
    </row>
    <row r="755" spans="1:15" hidden="1">
      <c r="A755" s="116" t="s">
        <v>182</v>
      </c>
      <c r="B755" s="116" t="s">
        <v>4347</v>
      </c>
      <c r="C755" s="116" t="s">
        <v>4346</v>
      </c>
      <c r="D755" s="116" t="s">
        <v>4198</v>
      </c>
      <c r="E755" s="116" t="s">
        <v>4156</v>
      </c>
      <c r="F755" s="116" t="s">
        <v>5898</v>
      </c>
      <c r="G755" s="116" t="s">
        <v>4345</v>
      </c>
      <c r="H755" s="117"/>
      <c r="I755" s="117"/>
      <c r="J755" s="117"/>
      <c r="K755" s="118"/>
      <c r="L755" s="110"/>
    </row>
    <row r="756" spans="1:15" hidden="1">
      <c r="A756" s="116" t="s">
        <v>450</v>
      </c>
      <c r="B756" s="116" t="s">
        <v>1502</v>
      </c>
      <c r="C756" s="116" t="s">
        <v>4294</v>
      </c>
      <c r="D756" s="116" t="s">
        <v>4293</v>
      </c>
      <c r="E756" s="116" t="s">
        <v>4156</v>
      </c>
      <c r="F756" s="116" t="s">
        <v>5899</v>
      </c>
      <c r="G756" s="116" t="s">
        <v>4292</v>
      </c>
      <c r="H756" s="117"/>
      <c r="I756" s="117"/>
      <c r="J756" s="117"/>
      <c r="K756" s="118"/>
      <c r="L756" s="110"/>
    </row>
    <row r="757" spans="1:15" hidden="1">
      <c r="A757" s="116" t="s">
        <v>1383</v>
      </c>
      <c r="B757" s="116" t="s">
        <v>449</v>
      </c>
      <c r="C757" s="116" t="s">
        <v>1382</v>
      </c>
      <c r="D757" s="116" t="s">
        <v>1381</v>
      </c>
      <c r="E757" s="116" t="s">
        <v>1230</v>
      </c>
      <c r="F757" s="116" t="s">
        <v>5900</v>
      </c>
      <c r="G757" s="116" t="s">
        <v>1380</v>
      </c>
      <c r="H757" s="117"/>
      <c r="I757" s="117"/>
      <c r="J757" s="117"/>
      <c r="K757" s="118"/>
      <c r="L757" s="110"/>
    </row>
    <row r="758" spans="1:15">
      <c r="A758" s="116" t="s">
        <v>130</v>
      </c>
      <c r="B758" s="116" t="s">
        <v>129</v>
      </c>
      <c r="C758" s="116" t="s">
        <v>128</v>
      </c>
      <c r="D758" s="116" t="s">
        <v>109</v>
      </c>
      <c r="E758" s="116" t="s">
        <v>90</v>
      </c>
      <c r="F758" s="116" t="s">
        <v>5901</v>
      </c>
      <c r="G758" s="116" t="s">
        <v>127</v>
      </c>
      <c r="H758" s="102">
        <v>275</v>
      </c>
      <c r="I758" s="102">
        <v>0</v>
      </c>
      <c r="J758" s="102">
        <v>198</v>
      </c>
      <c r="K758" s="118"/>
      <c r="L758" s="110"/>
      <c r="O758" s="107" t="s">
        <v>5305</v>
      </c>
    </row>
    <row r="759" spans="1:15">
      <c r="A759" s="116" t="s">
        <v>201</v>
      </c>
      <c r="B759" s="116" t="s">
        <v>2494</v>
      </c>
      <c r="C759" s="116" t="s">
        <v>2493</v>
      </c>
      <c r="D759" s="116" t="s">
        <v>2492</v>
      </c>
      <c r="E759" s="116" t="s">
        <v>2477</v>
      </c>
      <c r="F759" s="116" t="s">
        <v>5592</v>
      </c>
      <c r="G759" s="116" t="s">
        <v>2491</v>
      </c>
      <c r="H759" s="117">
        <v>50</v>
      </c>
      <c r="I759" s="117"/>
      <c r="J759" s="117"/>
      <c r="K759" s="118"/>
      <c r="L759" s="110"/>
      <c r="O759" s="102" t="s">
        <v>5296</v>
      </c>
    </row>
    <row r="760" spans="1:15" hidden="1">
      <c r="A760" s="116" t="s">
        <v>264</v>
      </c>
      <c r="B760" s="116" t="s">
        <v>637</v>
      </c>
      <c r="C760" s="116" t="s">
        <v>636</v>
      </c>
      <c r="D760" s="116" t="s">
        <v>635</v>
      </c>
      <c r="E760" s="116" t="s">
        <v>574</v>
      </c>
      <c r="F760" s="116" t="s">
        <v>5902</v>
      </c>
      <c r="G760" s="116" t="s">
        <v>634</v>
      </c>
      <c r="H760" s="117"/>
      <c r="I760" s="117"/>
      <c r="J760" s="117"/>
      <c r="K760" s="118"/>
      <c r="L760" s="110"/>
    </row>
    <row r="761" spans="1:15">
      <c r="A761" s="116" t="s">
        <v>1620</v>
      </c>
      <c r="B761" s="116" t="s">
        <v>530</v>
      </c>
      <c r="C761" s="116" t="s">
        <v>1619</v>
      </c>
      <c r="D761" s="116" t="s">
        <v>1280</v>
      </c>
      <c r="E761" s="116" t="s">
        <v>1230</v>
      </c>
      <c r="F761" s="116" t="s">
        <v>5903</v>
      </c>
      <c r="G761" s="116" t="s">
        <v>1618</v>
      </c>
      <c r="H761" s="117">
        <v>50</v>
      </c>
      <c r="I761" s="117"/>
      <c r="J761" s="117"/>
      <c r="K761" s="118"/>
      <c r="L761" s="110"/>
      <c r="O761" s="102" t="s">
        <v>5296</v>
      </c>
    </row>
    <row r="762" spans="1:15" hidden="1">
      <c r="A762" s="116" t="s">
        <v>630</v>
      </c>
      <c r="B762" s="116" t="s">
        <v>522</v>
      </c>
      <c r="C762" s="116" t="s">
        <v>825</v>
      </c>
      <c r="D762" s="116" t="s">
        <v>824</v>
      </c>
      <c r="E762" s="116" t="s">
        <v>761</v>
      </c>
      <c r="F762" s="116" t="s">
        <v>5904</v>
      </c>
      <c r="G762" s="116" t="s">
        <v>823</v>
      </c>
      <c r="H762" s="117"/>
      <c r="I762" s="117"/>
      <c r="J762" s="117"/>
      <c r="K762" s="118"/>
      <c r="L762" s="110"/>
    </row>
    <row r="763" spans="1:15">
      <c r="A763" s="116" t="s">
        <v>450</v>
      </c>
      <c r="B763" s="116" t="s">
        <v>2151</v>
      </c>
      <c r="C763" s="116" t="s">
        <v>4115</v>
      </c>
      <c r="D763" s="116" t="s">
        <v>4114</v>
      </c>
      <c r="E763" s="116" t="s">
        <v>3839</v>
      </c>
      <c r="F763" s="116" t="s">
        <v>5905</v>
      </c>
      <c r="G763" s="116" t="s">
        <v>4113</v>
      </c>
      <c r="H763" s="117">
        <v>1100</v>
      </c>
      <c r="I763" s="117">
        <v>495</v>
      </c>
      <c r="J763" s="117"/>
      <c r="K763" s="118">
        <f ca="1">TODAY()-50</f>
        <v>43944</v>
      </c>
      <c r="L763" s="110"/>
      <c r="O763" s="102" t="s">
        <v>5296</v>
      </c>
    </row>
    <row r="764" spans="1:15" hidden="1">
      <c r="A764" s="116" t="s">
        <v>239</v>
      </c>
      <c r="B764" s="116" t="s">
        <v>2676</v>
      </c>
      <c r="C764" s="116" t="s">
        <v>2675</v>
      </c>
      <c r="D764" s="116" t="s">
        <v>154</v>
      </c>
      <c r="E764" s="116" t="s">
        <v>2557</v>
      </c>
      <c r="F764" s="116" t="s">
        <v>5906</v>
      </c>
      <c r="G764" s="116" t="s">
        <v>2674</v>
      </c>
      <c r="H764" s="117"/>
      <c r="I764" s="117"/>
      <c r="J764" s="117"/>
      <c r="K764" s="118"/>
      <c r="L764" s="110"/>
    </row>
    <row r="765" spans="1:15" hidden="1">
      <c r="A765" s="116" t="s">
        <v>187</v>
      </c>
      <c r="B765" s="116" t="s">
        <v>186</v>
      </c>
      <c r="C765" s="116" t="s">
        <v>185</v>
      </c>
      <c r="D765" s="116" t="s">
        <v>184</v>
      </c>
      <c r="E765" s="116" t="s">
        <v>90</v>
      </c>
      <c r="F765" s="116" t="s">
        <v>5907</v>
      </c>
      <c r="G765" s="116" t="s">
        <v>183</v>
      </c>
      <c r="H765" s="117"/>
      <c r="I765" s="117"/>
      <c r="J765" s="117"/>
      <c r="K765" s="118"/>
      <c r="L765" s="110"/>
    </row>
    <row r="766" spans="1:15">
      <c r="A766" s="116" t="s">
        <v>1692</v>
      </c>
      <c r="B766" s="116" t="s">
        <v>171</v>
      </c>
      <c r="C766" s="116" t="s">
        <v>1691</v>
      </c>
      <c r="D766" s="116" t="s">
        <v>1231</v>
      </c>
      <c r="E766" s="116" t="s">
        <v>1230</v>
      </c>
      <c r="F766" s="116" t="s">
        <v>5908</v>
      </c>
      <c r="G766" s="116" t="s">
        <v>1690</v>
      </c>
      <c r="H766" s="117">
        <v>1100</v>
      </c>
      <c r="I766" s="117">
        <v>123.75</v>
      </c>
      <c r="J766" s="117"/>
      <c r="K766" s="118">
        <f ca="1">TODAY()-14</f>
        <v>43980</v>
      </c>
      <c r="L766" s="110"/>
      <c r="O766" s="102" t="s">
        <v>5296</v>
      </c>
    </row>
    <row r="767" spans="1:15" hidden="1">
      <c r="A767" s="116" t="s">
        <v>1118</v>
      </c>
      <c r="B767" s="116" t="s">
        <v>1117</v>
      </c>
      <c r="C767" s="116" t="s">
        <v>1116</v>
      </c>
      <c r="D767" s="116" t="s">
        <v>1055</v>
      </c>
      <c r="E767" s="116" t="s">
        <v>1054</v>
      </c>
      <c r="F767" s="116" t="s">
        <v>5909</v>
      </c>
      <c r="G767" s="116" t="s">
        <v>1115</v>
      </c>
      <c r="H767" s="117"/>
      <c r="I767" s="117"/>
      <c r="J767" s="117"/>
      <c r="K767" s="118"/>
      <c r="L767" s="110"/>
    </row>
    <row r="768" spans="1:15">
      <c r="A768" s="116" t="s">
        <v>708</v>
      </c>
      <c r="B768" s="116" t="s">
        <v>707</v>
      </c>
      <c r="C768" s="116" t="s">
        <v>706</v>
      </c>
      <c r="D768" s="116" t="s">
        <v>580</v>
      </c>
      <c r="E768" s="116" t="s">
        <v>574</v>
      </c>
      <c r="F768" s="116" t="s">
        <v>5910</v>
      </c>
      <c r="G768" s="116"/>
      <c r="H768" s="117"/>
      <c r="I768" s="117">
        <v>495</v>
      </c>
      <c r="J768" s="117"/>
      <c r="K768" s="118">
        <f ca="1">TODAY()-53</f>
        <v>43941</v>
      </c>
      <c r="L768" s="105" t="s">
        <v>5281</v>
      </c>
      <c r="M768" s="107" t="s">
        <v>4857</v>
      </c>
      <c r="N768" s="107">
        <v>1500</v>
      </c>
      <c r="O768" s="107" t="s">
        <v>5312</v>
      </c>
    </row>
    <row r="769" spans="1:15">
      <c r="A769" s="116" t="s">
        <v>1199</v>
      </c>
      <c r="B769" s="116" t="s">
        <v>1489</v>
      </c>
      <c r="C769" s="116" t="s">
        <v>1488</v>
      </c>
      <c r="D769" s="116" t="s">
        <v>1487</v>
      </c>
      <c r="E769" s="116" t="s">
        <v>1230</v>
      </c>
      <c r="F769" s="116" t="s">
        <v>5911</v>
      </c>
      <c r="G769" s="116" t="s">
        <v>1486</v>
      </c>
      <c r="H769" s="117">
        <v>50</v>
      </c>
      <c r="I769" s="117"/>
      <c r="J769" s="117"/>
      <c r="K769" s="118"/>
      <c r="L769" s="110"/>
      <c r="O769" s="102" t="s">
        <v>5296</v>
      </c>
    </row>
    <row r="770" spans="1:15">
      <c r="A770" s="116" t="s">
        <v>1062</v>
      </c>
      <c r="B770" s="116" t="s">
        <v>1356</v>
      </c>
      <c r="C770" s="116" t="s">
        <v>2351</v>
      </c>
      <c r="D770" s="116" t="s">
        <v>2350</v>
      </c>
      <c r="E770" s="116" t="s">
        <v>2307</v>
      </c>
      <c r="F770" s="116" t="s">
        <v>5912</v>
      </c>
      <c r="G770" s="116" t="s">
        <v>2349</v>
      </c>
      <c r="H770" s="102">
        <v>275</v>
      </c>
      <c r="I770" s="102">
        <v>0</v>
      </c>
      <c r="J770" s="102">
        <v>198</v>
      </c>
      <c r="K770" s="118"/>
      <c r="L770" s="110"/>
      <c r="O770" s="107" t="s">
        <v>5305</v>
      </c>
    </row>
    <row r="771" spans="1:15">
      <c r="A771" s="116" t="s">
        <v>849</v>
      </c>
      <c r="B771" s="116" t="s">
        <v>848</v>
      </c>
      <c r="C771" s="116" t="s">
        <v>847</v>
      </c>
      <c r="D771" s="116" t="s">
        <v>846</v>
      </c>
      <c r="E771" s="116" t="s">
        <v>837</v>
      </c>
      <c r="F771" s="116" t="s">
        <v>5913</v>
      </c>
      <c r="G771" s="116" t="s">
        <v>845</v>
      </c>
      <c r="H771" s="102">
        <v>275</v>
      </c>
      <c r="I771" s="102">
        <v>0</v>
      </c>
      <c r="J771" s="102">
        <v>0</v>
      </c>
      <c r="K771" s="118"/>
      <c r="L771" s="110"/>
      <c r="O771" s="107" t="s">
        <v>5312</v>
      </c>
    </row>
    <row r="772" spans="1:15" hidden="1">
      <c r="A772" s="116" t="s">
        <v>1287</v>
      </c>
      <c r="B772" s="116" t="s">
        <v>2022</v>
      </c>
      <c r="C772" s="116" t="s">
        <v>3965</v>
      </c>
      <c r="D772" s="116" t="s">
        <v>3871</v>
      </c>
      <c r="E772" s="116" t="s">
        <v>3839</v>
      </c>
      <c r="F772" s="116" t="s">
        <v>5537</v>
      </c>
      <c r="G772" s="116"/>
      <c r="H772" s="117"/>
      <c r="I772" s="117"/>
      <c r="J772" s="117"/>
      <c r="K772" s="118"/>
      <c r="L772" s="110"/>
    </row>
    <row r="773" spans="1:15" hidden="1">
      <c r="A773" s="116" t="s">
        <v>1632</v>
      </c>
      <c r="B773" s="116" t="s">
        <v>1631</v>
      </c>
      <c r="C773" s="116" t="s">
        <v>1630</v>
      </c>
      <c r="D773" s="116" t="s">
        <v>1318</v>
      </c>
      <c r="E773" s="116" t="s">
        <v>1230</v>
      </c>
      <c r="F773" s="116" t="s">
        <v>5914</v>
      </c>
      <c r="G773" s="116" t="s">
        <v>1629</v>
      </c>
      <c r="H773" s="117"/>
      <c r="I773" s="117"/>
      <c r="J773" s="117"/>
      <c r="K773" s="118"/>
      <c r="L773" s="110"/>
    </row>
    <row r="774" spans="1:15" hidden="1">
      <c r="A774" s="116" t="s">
        <v>3266</v>
      </c>
      <c r="B774" s="116" t="s">
        <v>535</v>
      </c>
      <c r="C774" s="116" t="s">
        <v>1960</v>
      </c>
      <c r="D774" s="116" t="s">
        <v>3265</v>
      </c>
      <c r="E774" s="116" t="s">
        <v>2557</v>
      </c>
      <c r="F774" s="116" t="s">
        <v>4743</v>
      </c>
      <c r="G774" s="116" t="s">
        <v>3264</v>
      </c>
      <c r="H774" s="117"/>
      <c r="I774" s="117"/>
      <c r="J774" s="117"/>
      <c r="K774" s="118"/>
      <c r="L774" s="110"/>
    </row>
    <row r="775" spans="1:15" hidden="1">
      <c r="A775" s="116" t="s">
        <v>274</v>
      </c>
      <c r="B775" s="116" t="s">
        <v>273</v>
      </c>
      <c r="C775" s="116" t="s">
        <v>272</v>
      </c>
      <c r="D775" s="116" t="s">
        <v>271</v>
      </c>
      <c r="E775" s="116" t="s">
        <v>250</v>
      </c>
      <c r="F775" s="116" t="s">
        <v>5915</v>
      </c>
      <c r="G775" s="116" t="s">
        <v>270</v>
      </c>
      <c r="H775" s="117"/>
      <c r="I775" s="117"/>
      <c r="J775" s="117"/>
      <c r="K775" s="118"/>
      <c r="L775" s="110"/>
    </row>
    <row r="776" spans="1:15" hidden="1">
      <c r="A776" s="116" t="s">
        <v>299</v>
      </c>
      <c r="B776" s="116" t="s">
        <v>4262</v>
      </c>
      <c r="C776" s="116" t="s">
        <v>4261</v>
      </c>
      <c r="D776" s="116" t="s">
        <v>4260</v>
      </c>
      <c r="E776" s="116" t="s">
        <v>4156</v>
      </c>
      <c r="F776" s="116" t="s">
        <v>5916</v>
      </c>
      <c r="G776" s="116" t="s">
        <v>4259</v>
      </c>
      <c r="H776" s="117"/>
      <c r="I776" s="117"/>
      <c r="J776" s="117"/>
      <c r="K776" s="118"/>
      <c r="L776" s="110"/>
    </row>
    <row r="777" spans="1:15" hidden="1">
      <c r="A777" s="116" t="s">
        <v>140</v>
      </c>
      <c r="B777" s="116" t="s">
        <v>1657</v>
      </c>
      <c r="C777" s="116" t="s">
        <v>1656</v>
      </c>
      <c r="D777" s="116" t="s">
        <v>1231</v>
      </c>
      <c r="E777" s="116" t="s">
        <v>1230</v>
      </c>
      <c r="F777" s="116" t="s">
        <v>5363</v>
      </c>
      <c r="G777" s="116" t="s">
        <v>1504</v>
      </c>
      <c r="H777" s="117"/>
      <c r="I777" s="117"/>
      <c r="J777" s="117"/>
      <c r="K777" s="118"/>
      <c r="L777" s="110"/>
    </row>
    <row r="778" spans="1:15" hidden="1">
      <c r="A778" s="116" t="s">
        <v>1084</v>
      </c>
      <c r="B778" s="116" t="s">
        <v>3861</v>
      </c>
      <c r="C778" s="116" t="s">
        <v>3860</v>
      </c>
      <c r="D778" s="116" t="s">
        <v>3859</v>
      </c>
      <c r="E778" s="116" t="s">
        <v>3839</v>
      </c>
      <c r="F778" s="116" t="s">
        <v>5917</v>
      </c>
      <c r="G778" s="116" t="s">
        <v>3858</v>
      </c>
      <c r="H778" s="117"/>
      <c r="I778" s="117"/>
      <c r="J778" s="117"/>
      <c r="K778" s="118"/>
      <c r="L778" s="110"/>
    </row>
    <row r="779" spans="1:15" hidden="1">
      <c r="A779" s="116" t="s">
        <v>121</v>
      </c>
      <c r="B779" s="116" t="s">
        <v>4377</v>
      </c>
      <c r="C779" s="116" t="s">
        <v>4376</v>
      </c>
      <c r="D779" s="116" t="s">
        <v>4161</v>
      </c>
      <c r="E779" s="116" t="s">
        <v>4156</v>
      </c>
      <c r="F779" s="116" t="s">
        <v>5918</v>
      </c>
      <c r="G779" s="116" t="s">
        <v>4375</v>
      </c>
      <c r="H779" s="117"/>
      <c r="I779" s="117"/>
      <c r="J779" s="117"/>
      <c r="K779" s="118"/>
      <c r="L779" s="110"/>
    </row>
    <row r="780" spans="1:15" hidden="1">
      <c r="A780" s="116" t="s">
        <v>422</v>
      </c>
      <c r="B780" s="116" t="s">
        <v>1542</v>
      </c>
      <c r="C780" s="116" t="s">
        <v>1541</v>
      </c>
      <c r="D780" s="116" t="s">
        <v>1293</v>
      </c>
      <c r="E780" s="116" t="s">
        <v>1230</v>
      </c>
      <c r="F780" s="116" t="s">
        <v>5919</v>
      </c>
      <c r="G780" s="116"/>
      <c r="H780" s="117"/>
      <c r="I780" s="117"/>
      <c r="J780" s="117"/>
      <c r="K780" s="118"/>
      <c r="L780" s="110"/>
    </row>
    <row r="781" spans="1:15" hidden="1">
      <c r="A781" s="116" t="s">
        <v>1668</v>
      </c>
      <c r="B781" s="116" t="s">
        <v>1667</v>
      </c>
      <c r="C781" s="116" t="s">
        <v>1666</v>
      </c>
      <c r="D781" s="116" t="s">
        <v>1665</v>
      </c>
      <c r="E781" s="116" t="s">
        <v>1230</v>
      </c>
      <c r="F781" s="116" t="s">
        <v>5920</v>
      </c>
      <c r="G781" s="116" t="s">
        <v>1664</v>
      </c>
      <c r="H781" s="117"/>
      <c r="I781" s="117"/>
      <c r="J781" s="117"/>
      <c r="K781" s="118"/>
      <c r="L781" s="110"/>
    </row>
    <row r="782" spans="1:15" hidden="1">
      <c r="A782" s="116" t="s">
        <v>155</v>
      </c>
      <c r="B782" s="116" t="s">
        <v>154</v>
      </c>
      <c r="C782" s="116" t="s">
        <v>153</v>
      </c>
      <c r="D782" s="116" t="s">
        <v>101</v>
      </c>
      <c r="E782" s="116" t="s">
        <v>90</v>
      </c>
      <c r="F782" s="116" t="s">
        <v>5921</v>
      </c>
      <c r="G782" s="116" t="s">
        <v>152</v>
      </c>
      <c r="H782" s="117"/>
      <c r="I782" s="117"/>
      <c r="J782" s="117"/>
      <c r="K782" s="118"/>
      <c r="L782" s="110"/>
    </row>
    <row r="783" spans="1:15">
      <c r="A783" s="116" t="s">
        <v>116</v>
      </c>
      <c r="B783" s="116" t="s">
        <v>2506</v>
      </c>
      <c r="C783" s="116" t="s">
        <v>2505</v>
      </c>
      <c r="D783" s="116" t="s">
        <v>2482</v>
      </c>
      <c r="E783" s="116" t="s">
        <v>2477</v>
      </c>
      <c r="F783" s="116" t="s">
        <v>5484</v>
      </c>
      <c r="G783" s="116"/>
      <c r="H783" s="117">
        <v>50</v>
      </c>
      <c r="I783" s="117"/>
      <c r="J783" s="117"/>
      <c r="K783" s="118"/>
      <c r="L783" s="110"/>
      <c r="O783" s="102" t="s">
        <v>5296</v>
      </c>
    </row>
    <row r="784" spans="1:15">
      <c r="A784" s="116" t="s">
        <v>151</v>
      </c>
      <c r="B784" s="116" t="s">
        <v>150</v>
      </c>
      <c r="C784" s="116" t="s">
        <v>149</v>
      </c>
      <c r="D784" s="116" t="s">
        <v>104</v>
      </c>
      <c r="E784" s="116" t="s">
        <v>90</v>
      </c>
      <c r="F784" s="116" t="s">
        <v>5922</v>
      </c>
      <c r="G784" s="116" t="s">
        <v>148</v>
      </c>
      <c r="H784" s="117">
        <v>50</v>
      </c>
      <c r="I784" s="117"/>
      <c r="J784" s="117"/>
      <c r="K784" s="118"/>
      <c r="L784" s="110"/>
      <c r="O784" s="102" t="s">
        <v>5296</v>
      </c>
    </row>
    <row r="785" spans="1:15">
      <c r="A785" s="116" t="s">
        <v>1003</v>
      </c>
      <c r="B785" s="116" t="s">
        <v>2012</v>
      </c>
      <c r="C785" s="116" t="s">
        <v>2011</v>
      </c>
      <c r="D785" s="116" t="s">
        <v>2010</v>
      </c>
      <c r="E785" s="116" t="s">
        <v>1954</v>
      </c>
      <c r="F785" s="116" t="s">
        <v>5923</v>
      </c>
      <c r="G785" s="116" t="s">
        <v>2009</v>
      </c>
      <c r="H785" s="117">
        <v>50</v>
      </c>
      <c r="I785" s="117"/>
      <c r="J785" s="117"/>
      <c r="K785" s="118"/>
      <c r="L785" s="110"/>
      <c r="O785" s="102" t="s">
        <v>5296</v>
      </c>
    </row>
    <row r="786" spans="1:15" hidden="1">
      <c r="A786" s="116" t="s">
        <v>583</v>
      </c>
      <c r="B786" s="116" t="s">
        <v>582</v>
      </c>
      <c r="C786" s="116" t="s">
        <v>581</v>
      </c>
      <c r="D786" s="116" t="s">
        <v>580</v>
      </c>
      <c r="E786" s="116" t="s">
        <v>574</v>
      </c>
      <c r="F786" s="116" t="s">
        <v>5924</v>
      </c>
      <c r="G786" s="116" t="s">
        <v>579</v>
      </c>
      <c r="H786" s="117"/>
      <c r="I786" s="117"/>
      <c r="J786" s="117"/>
      <c r="K786" s="118"/>
      <c r="L786" s="110"/>
    </row>
    <row r="787" spans="1:15" hidden="1">
      <c r="A787" s="116" t="s">
        <v>1437</v>
      </c>
      <c r="B787" s="116" t="s">
        <v>146</v>
      </c>
      <c r="C787" s="116" t="s">
        <v>1436</v>
      </c>
      <c r="D787" s="116" t="s">
        <v>1435</v>
      </c>
      <c r="E787" s="116" t="s">
        <v>1230</v>
      </c>
      <c r="F787" s="116" t="s">
        <v>5925</v>
      </c>
      <c r="G787" s="116" t="s">
        <v>1434</v>
      </c>
      <c r="H787" s="117"/>
      <c r="I787" s="117"/>
      <c r="J787" s="117"/>
      <c r="K787" s="118"/>
      <c r="L787" s="110"/>
    </row>
    <row r="788" spans="1:15" hidden="1">
      <c r="A788" s="116" t="s">
        <v>1424</v>
      </c>
      <c r="B788" s="116" t="s">
        <v>1423</v>
      </c>
      <c r="C788" s="116" t="s">
        <v>1422</v>
      </c>
      <c r="D788" s="116" t="s">
        <v>1421</v>
      </c>
      <c r="E788" s="116" t="s">
        <v>1230</v>
      </c>
      <c r="F788" s="116" t="s">
        <v>5926</v>
      </c>
      <c r="G788" s="116" t="s">
        <v>1420</v>
      </c>
      <c r="H788" s="117"/>
      <c r="I788" s="117"/>
      <c r="J788" s="117"/>
      <c r="K788" s="118"/>
      <c r="L788" s="110"/>
    </row>
    <row r="789" spans="1:15" hidden="1">
      <c r="A789" s="116" t="s">
        <v>2050</v>
      </c>
      <c r="B789" s="116" t="s">
        <v>2049</v>
      </c>
      <c r="C789" s="116" t="s">
        <v>2048</v>
      </c>
      <c r="D789" s="116" t="s">
        <v>1318</v>
      </c>
      <c r="E789" s="116" t="s">
        <v>1954</v>
      </c>
      <c r="F789" s="116" t="s">
        <v>5927</v>
      </c>
      <c r="G789" s="116" t="s">
        <v>2047</v>
      </c>
      <c r="H789" s="117"/>
      <c r="I789" s="117"/>
      <c r="J789" s="117"/>
      <c r="K789" s="118"/>
      <c r="L789" s="110"/>
    </row>
    <row r="790" spans="1:15" hidden="1">
      <c r="A790" s="116" t="s">
        <v>2365</v>
      </c>
      <c r="B790" s="116" t="s">
        <v>2203</v>
      </c>
      <c r="C790" s="116" t="s">
        <v>2661</v>
      </c>
      <c r="D790" s="116" t="s">
        <v>2660</v>
      </c>
      <c r="E790" s="116" t="s">
        <v>2557</v>
      </c>
      <c r="F790" s="116" t="s">
        <v>5928</v>
      </c>
      <c r="G790" s="116" t="s">
        <v>2659</v>
      </c>
      <c r="H790" s="117"/>
      <c r="I790" s="117"/>
      <c r="J790" s="117"/>
      <c r="K790" s="118"/>
      <c r="L790" s="110"/>
    </row>
    <row r="791" spans="1:15" hidden="1">
      <c r="A791" s="116" t="s">
        <v>177</v>
      </c>
      <c r="B791" s="116" t="s">
        <v>1853</v>
      </c>
      <c r="C791" s="116" t="s">
        <v>1852</v>
      </c>
      <c r="D791" s="116" t="s">
        <v>1851</v>
      </c>
      <c r="E791" s="116" t="s">
        <v>1759</v>
      </c>
      <c r="F791" s="116" t="s">
        <v>5929</v>
      </c>
      <c r="G791" s="116" t="s">
        <v>1850</v>
      </c>
      <c r="H791" s="117"/>
      <c r="I791" s="117"/>
      <c r="J791" s="117"/>
      <c r="K791" s="118"/>
      <c r="L791" s="110"/>
    </row>
    <row r="792" spans="1:15" hidden="1">
      <c r="A792" s="116" t="s">
        <v>155</v>
      </c>
      <c r="B792" s="116" t="s">
        <v>1448</v>
      </c>
      <c r="C792" s="116" t="s">
        <v>1447</v>
      </c>
      <c r="D792" s="116" t="s">
        <v>1446</v>
      </c>
      <c r="E792" s="116" t="s">
        <v>1230</v>
      </c>
      <c r="F792" s="116" t="s">
        <v>5930</v>
      </c>
      <c r="G792" s="116" t="s">
        <v>1445</v>
      </c>
      <c r="H792" s="117"/>
      <c r="I792" s="117"/>
      <c r="J792" s="117"/>
      <c r="K792" s="118"/>
      <c r="L792" s="110"/>
    </row>
    <row r="793" spans="1:15" hidden="1">
      <c r="A793" s="116" t="s">
        <v>1291</v>
      </c>
      <c r="B793" s="116" t="s">
        <v>553</v>
      </c>
      <c r="C793" s="116" t="s">
        <v>1290</v>
      </c>
      <c r="D793" s="116" t="s">
        <v>1289</v>
      </c>
      <c r="E793" s="116" t="s">
        <v>1230</v>
      </c>
      <c r="F793" s="116" t="s">
        <v>5931</v>
      </c>
      <c r="G793" s="116" t="s">
        <v>1288</v>
      </c>
      <c r="H793" s="117"/>
      <c r="I793" s="117"/>
      <c r="J793" s="117"/>
      <c r="K793" s="118"/>
      <c r="L793" s="110"/>
    </row>
    <row r="794" spans="1:15" hidden="1">
      <c r="A794" s="116" t="s">
        <v>959</v>
      </c>
      <c r="B794" s="116" t="s">
        <v>958</v>
      </c>
      <c r="C794" s="116" t="s">
        <v>957</v>
      </c>
      <c r="D794" s="116" t="s">
        <v>956</v>
      </c>
      <c r="E794" s="116" t="s">
        <v>837</v>
      </c>
      <c r="F794" s="116" t="s">
        <v>5932</v>
      </c>
      <c r="G794" s="116" t="s">
        <v>955</v>
      </c>
      <c r="H794" s="117"/>
      <c r="I794" s="117"/>
      <c r="J794" s="117"/>
      <c r="K794" s="118"/>
      <c r="L794" s="110"/>
    </row>
    <row r="795" spans="1:15">
      <c r="A795" s="116" t="s">
        <v>1190</v>
      </c>
      <c r="B795" s="116" t="s">
        <v>2228</v>
      </c>
      <c r="C795" s="116" t="s">
        <v>2227</v>
      </c>
      <c r="D795" s="116" t="s">
        <v>2226</v>
      </c>
      <c r="E795" s="116" t="s">
        <v>2200</v>
      </c>
      <c r="F795" s="116" t="s">
        <v>5933</v>
      </c>
      <c r="G795" s="116" t="s">
        <v>2225</v>
      </c>
      <c r="H795" s="117">
        <v>50</v>
      </c>
      <c r="I795" s="117"/>
      <c r="J795" s="117"/>
      <c r="K795" s="118"/>
      <c r="L795" s="110"/>
      <c r="O795" s="102" t="s">
        <v>5296</v>
      </c>
    </row>
    <row r="796" spans="1:15" hidden="1">
      <c r="A796" s="116" t="s">
        <v>164</v>
      </c>
      <c r="B796" s="116" t="s">
        <v>160</v>
      </c>
      <c r="C796" s="116" t="s">
        <v>163</v>
      </c>
      <c r="D796" s="116" t="s">
        <v>162</v>
      </c>
      <c r="E796" s="116" t="s">
        <v>90</v>
      </c>
      <c r="F796" s="116" t="s">
        <v>5934</v>
      </c>
      <c r="G796" s="116" t="s">
        <v>161</v>
      </c>
      <c r="H796" s="117"/>
      <c r="I796" s="117"/>
      <c r="J796" s="117"/>
      <c r="K796" s="118"/>
      <c r="L796" s="110"/>
    </row>
    <row r="797" spans="1:15">
      <c r="A797" s="116" t="s">
        <v>601</v>
      </c>
      <c r="B797" s="116" t="s">
        <v>1715</v>
      </c>
      <c r="C797" s="116" t="s">
        <v>2309</v>
      </c>
      <c r="D797" s="116" t="s">
        <v>2308</v>
      </c>
      <c r="E797" s="116" t="s">
        <v>2307</v>
      </c>
      <c r="F797" s="116" t="s">
        <v>5361</v>
      </c>
      <c r="G797" s="116" t="s">
        <v>2306</v>
      </c>
      <c r="H797" s="117">
        <v>50</v>
      </c>
      <c r="I797" s="117"/>
      <c r="J797" s="117"/>
      <c r="K797" s="118"/>
      <c r="L797" s="110"/>
      <c r="O797" s="102" t="s">
        <v>5296</v>
      </c>
    </row>
    <row r="798" spans="1:15" hidden="1">
      <c r="A798" s="116" t="s">
        <v>1878</v>
      </c>
      <c r="B798" s="116" t="s">
        <v>984</v>
      </c>
      <c r="C798" s="116" t="s">
        <v>1877</v>
      </c>
      <c r="D798" s="116" t="s">
        <v>1876</v>
      </c>
      <c r="E798" s="116" t="s">
        <v>1759</v>
      </c>
      <c r="F798" s="116" t="s">
        <v>5935</v>
      </c>
      <c r="G798" s="116" t="s">
        <v>1875</v>
      </c>
      <c r="H798" s="117"/>
      <c r="I798" s="117"/>
      <c r="J798" s="117"/>
      <c r="K798" s="118"/>
      <c r="L798" s="110"/>
    </row>
    <row r="799" spans="1:15">
      <c r="A799" s="116" t="s">
        <v>1199</v>
      </c>
      <c r="B799" s="116" t="s">
        <v>4051</v>
      </c>
      <c r="C799" s="116" t="s">
        <v>4050</v>
      </c>
      <c r="D799" s="116" t="s">
        <v>4049</v>
      </c>
      <c r="E799" s="116" t="s">
        <v>3839</v>
      </c>
      <c r="F799" s="116" t="s">
        <v>5936</v>
      </c>
      <c r="G799" s="116" t="s">
        <v>4048</v>
      </c>
      <c r="H799" s="102">
        <v>275</v>
      </c>
      <c r="I799" s="102">
        <v>0</v>
      </c>
      <c r="J799" s="102">
        <v>198</v>
      </c>
      <c r="K799" s="118"/>
      <c r="L799" s="110"/>
      <c r="O799" s="102" t="s">
        <v>5296</v>
      </c>
    </row>
    <row r="800" spans="1:15" hidden="1">
      <c r="A800" s="116" t="s">
        <v>989</v>
      </c>
      <c r="B800" s="116" t="s">
        <v>988</v>
      </c>
      <c r="C800" s="116" t="s">
        <v>987</v>
      </c>
      <c r="D800" s="116" t="s">
        <v>986</v>
      </c>
      <c r="E800" s="116" t="s">
        <v>837</v>
      </c>
      <c r="F800" s="116" t="s">
        <v>5937</v>
      </c>
      <c r="G800" s="116" t="s">
        <v>985</v>
      </c>
      <c r="H800" s="117"/>
      <c r="I800" s="117"/>
      <c r="J800" s="117"/>
      <c r="K800" s="118"/>
      <c r="L800" s="110"/>
    </row>
    <row r="801" spans="1:15">
      <c r="A801" s="116" t="s">
        <v>239</v>
      </c>
      <c r="B801" s="116" t="s">
        <v>1224</v>
      </c>
      <c r="C801" s="116" t="s">
        <v>4067</v>
      </c>
      <c r="D801" s="116" t="s">
        <v>4066</v>
      </c>
      <c r="E801" s="116" t="s">
        <v>3839</v>
      </c>
      <c r="F801" s="116" t="s">
        <v>5938</v>
      </c>
      <c r="G801" s="116" t="s">
        <v>4065</v>
      </c>
      <c r="H801" s="117">
        <v>50</v>
      </c>
      <c r="I801" s="117"/>
      <c r="J801" s="117"/>
      <c r="K801" s="118"/>
      <c r="L801" s="110"/>
      <c r="O801" s="102" t="s">
        <v>5296</v>
      </c>
    </row>
    <row r="802" spans="1:15" hidden="1">
      <c r="A802" s="116" t="s">
        <v>107</v>
      </c>
      <c r="B802" s="116" t="s">
        <v>2284</v>
      </c>
      <c r="C802" s="116" t="s">
        <v>2283</v>
      </c>
      <c r="D802" s="116" t="s">
        <v>2282</v>
      </c>
      <c r="E802" s="116" t="s">
        <v>2260</v>
      </c>
      <c r="F802" s="116" t="s">
        <v>5939</v>
      </c>
      <c r="G802" s="116" t="s">
        <v>2281</v>
      </c>
      <c r="H802" s="117"/>
      <c r="I802" s="117"/>
      <c r="J802" s="117"/>
      <c r="K802" s="118"/>
      <c r="L802" s="110"/>
    </row>
    <row r="803" spans="1:15" hidden="1">
      <c r="A803" s="116" t="s">
        <v>1199</v>
      </c>
      <c r="B803" s="116" t="s">
        <v>3300</v>
      </c>
      <c r="C803" s="116" t="s">
        <v>3299</v>
      </c>
      <c r="D803" s="116" t="s">
        <v>2580</v>
      </c>
      <c r="E803" s="116" t="s">
        <v>2557</v>
      </c>
      <c r="F803" s="116" t="s">
        <v>5890</v>
      </c>
      <c r="G803" s="116" t="s">
        <v>3298</v>
      </c>
      <c r="H803" s="117"/>
      <c r="I803" s="117"/>
      <c r="J803" s="117"/>
      <c r="K803" s="118"/>
      <c r="L803" s="110"/>
    </row>
    <row r="804" spans="1:15" hidden="1">
      <c r="A804" s="116" t="s">
        <v>1229</v>
      </c>
      <c r="B804" s="116" t="s">
        <v>919</v>
      </c>
      <c r="C804" s="116" t="s">
        <v>3946</v>
      </c>
      <c r="D804" s="116" t="s">
        <v>3847</v>
      </c>
      <c r="E804" s="116" t="s">
        <v>3839</v>
      </c>
      <c r="F804" s="116" t="s">
        <v>5385</v>
      </c>
      <c r="G804" s="116" t="s">
        <v>3945</v>
      </c>
      <c r="H804" s="117"/>
      <c r="I804" s="117"/>
      <c r="J804" s="117"/>
      <c r="K804" s="118"/>
      <c r="L804" s="110"/>
    </row>
    <row r="805" spans="1:15">
      <c r="A805" s="116" t="s">
        <v>975</v>
      </c>
      <c r="B805" s="116" t="s">
        <v>1925</v>
      </c>
      <c r="C805" s="116" t="s">
        <v>1924</v>
      </c>
      <c r="D805" s="116" t="s">
        <v>1923</v>
      </c>
      <c r="E805" s="116" t="s">
        <v>1759</v>
      </c>
      <c r="F805" s="116" t="s">
        <v>5940</v>
      </c>
      <c r="G805" s="116" t="s">
        <v>1922</v>
      </c>
      <c r="H805" s="117">
        <v>50</v>
      </c>
      <c r="I805" s="117"/>
      <c r="J805" s="117"/>
      <c r="K805" s="118"/>
      <c r="L805" s="110"/>
      <c r="O805" s="102" t="s">
        <v>5296</v>
      </c>
    </row>
    <row r="806" spans="1:15">
      <c r="A806" s="116" t="s">
        <v>4093</v>
      </c>
      <c r="B806" s="116" t="s">
        <v>852</v>
      </c>
      <c r="C806" s="116" t="s">
        <v>4092</v>
      </c>
      <c r="D806" s="116" t="s">
        <v>4091</v>
      </c>
      <c r="E806" s="116" t="s">
        <v>3839</v>
      </c>
      <c r="F806" s="116" t="s">
        <v>5941</v>
      </c>
      <c r="G806" s="116" t="s">
        <v>4090</v>
      </c>
      <c r="H806" s="117">
        <v>1100</v>
      </c>
      <c r="I806" s="117">
        <v>123.75</v>
      </c>
      <c r="J806" s="117"/>
      <c r="K806" s="118">
        <f ca="1">TODAY()-25</f>
        <v>43969</v>
      </c>
      <c r="L806" s="110"/>
      <c r="O806" s="102" t="s">
        <v>5296</v>
      </c>
    </row>
    <row r="807" spans="1:15" hidden="1">
      <c r="A807" s="116" t="s">
        <v>745</v>
      </c>
      <c r="B807" s="116" t="s">
        <v>744</v>
      </c>
      <c r="C807" s="116" t="s">
        <v>743</v>
      </c>
      <c r="D807" s="116" t="s">
        <v>726</v>
      </c>
      <c r="E807" s="116" t="s">
        <v>721</v>
      </c>
      <c r="F807" s="116" t="s">
        <v>5942</v>
      </c>
      <c r="G807" s="116" t="s">
        <v>742</v>
      </c>
      <c r="H807" s="117"/>
      <c r="I807" s="117"/>
      <c r="J807" s="117"/>
      <c r="K807" s="118"/>
      <c r="L807" s="110"/>
    </row>
    <row r="808" spans="1:15" hidden="1">
      <c r="A808" s="116" t="s">
        <v>801</v>
      </c>
      <c r="B808" s="116" t="s">
        <v>800</v>
      </c>
      <c r="C808" s="116" t="s">
        <v>799</v>
      </c>
      <c r="D808" s="116" t="s">
        <v>798</v>
      </c>
      <c r="E808" s="116" t="s">
        <v>761</v>
      </c>
      <c r="F808" s="116" t="s">
        <v>5943</v>
      </c>
      <c r="G808" s="116" t="s">
        <v>797</v>
      </c>
      <c r="H808" s="117"/>
      <c r="I808" s="117"/>
      <c r="J808" s="117"/>
      <c r="K808" s="118"/>
      <c r="L808" s="110"/>
    </row>
    <row r="809" spans="1:15" hidden="1">
      <c r="A809" s="116" t="s">
        <v>264</v>
      </c>
      <c r="B809" s="116" t="s">
        <v>624</v>
      </c>
      <c r="C809" s="116" t="s">
        <v>3613</v>
      </c>
      <c r="D809" s="116" t="s">
        <v>3612</v>
      </c>
      <c r="E809" s="116" t="s">
        <v>3611</v>
      </c>
      <c r="F809" s="116" t="s">
        <v>5944</v>
      </c>
      <c r="G809" s="116" t="s">
        <v>3610</v>
      </c>
      <c r="H809" s="117"/>
      <c r="I809" s="117"/>
      <c r="J809" s="117"/>
      <c r="K809" s="118"/>
      <c r="L809" s="110"/>
    </row>
    <row r="810" spans="1:15" hidden="1">
      <c r="A810" s="116" t="s">
        <v>294</v>
      </c>
      <c r="B810" s="116" t="s">
        <v>2679</v>
      </c>
      <c r="C810" s="116" t="s">
        <v>2678</v>
      </c>
      <c r="D810" s="116" t="s">
        <v>2605</v>
      </c>
      <c r="E810" s="116" t="s">
        <v>2557</v>
      </c>
      <c r="F810" s="116" t="s">
        <v>4884</v>
      </c>
      <c r="G810" s="116" t="s">
        <v>2677</v>
      </c>
      <c r="H810" s="117"/>
      <c r="I810" s="117"/>
      <c r="J810" s="117"/>
      <c r="K810" s="118"/>
      <c r="L810" s="110"/>
    </row>
    <row r="811" spans="1:15" hidden="1">
      <c r="A811" s="116" t="s">
        <v>450</v>
      </c>
      <c r="B811" s="116" t="s">
        <v>208</v>
      </c>
      <c r="C811" s="116" t="s">
        <v>1599</v>
      </c>
      <c r="D811" s="116" t="s">
        <v>1231</v>
      </c>
      <c r="E811" s="116" t="s">
        <v>1230</v>
      </c>
      <c r="F811" s="116" t="s">
        <v>5945</v>
      </c>
      <c r="G811" s="116"/>
      <c r="H811" s="117"/>
      <c r="I811" s="117"/>
      <c r="J811" s="117"/>
      <c r="K811" s="118"/>
      <c r="L811" s="110"/>
    </row>
    <row r="812" spans="1:15" hidden="1">
      <c r="A812" s="116" t="s">
        <v>177</v>
      </c>
      <c r="B812" s="116" t="s">
        <v>3533</v>
      </c>
      <c r="C812" s="116" t="s">
        <v>3532</v>
      </c>
      <c r="D812" s="116" t="s">
        <v>3531</v>
      </c>
      <c r="E812" s="116" t="s">
        <v>3530</v>
      </c>
      <c r="F812" s="116" t="s">
        <v>5946</v>
      </c>
      <c r="G812" s="116"/>
      <c r="H812" s="117"/>
      <c r="I812" s="117"/>
      <c r="J812" s="117"/>
      <c r="K812" s="118"/>
      <c r="L812" s="110"/>
    </row>
    <row r="813" spans="1:15">
      <c r="A813" s="116" t="s">
        <v>235</v>
      </c>
      <c r="B813" s="116" t="s">
        <v>934</v>
      </c>
      <c r="C813" s="116" t="s">
        <v>933</v>
      </c>
      <c r="D813" s="116" t="s">
        <v>865</v>
      </c>
      <c r="E813" s="116" t="s">
        <v>837</v>
      </c>
      <c r="F813" s="116" t="s">
        <v>5947</v>
      </c>
      <c r="G813" s="116" t="s">
        <v>932</v>
      </c>
      <c r="H813" s="117">
        <v>50</v>
      </c>
      <c r="I813" s="117"/>
      <c r="J813" s="117"/>
      <c r="K813" s="118"/>
      <c r="L813" s="110"/>
      <c r="O813" s="102" t="s">
        <v>5296</v>
      </c>
    </row>
    <row r="814" spans="1:15" hidden="1">
      <c r="A814" s="116" t="s">
        <v>107</v>
      </c>
      <c r="B814" s="116" t="s">
        <v>106</v>
      </c>
      <c r="C814" s="116" t="s">
        <v>105</v>
      </c>
      <c r="D814" s="116" t="s">
        <v>104</v>
      </c>
      <c r="E814" s="116" t="s">
        <v>90</v>
      </c>
      <c r="F814" s="116" t="s">
        <v>5948</v>
      </c>
      <c r="G814" s="116"/>
      <c r="H814" s="117"/>
      <c r="I814" s="117"/>
      <c r="J814" s="117"/>
      <c r="K814" s="118"/>
      <c r="L814" s="110"/>
    </row>
    <row r="815" spans="1:15" hidden="1">
      <c r="A815" s="116" t="s">
        <v>688</v>
      </c>
      <c r="B815" s="116" t="s">
        <v>2813</v>
      </c>
      <c r="C815" s="116" t="s">
        <v>2812</v>
      </c>
      <c r="D815" s="116" t="s">
        <v>2595</v>
      </c>
      <c r="E815" s="116" t="s">
        <v>2557</v>
      </c>
      <c r="F815" s="116" t="s">
        <v>4571</v>
      </c>
      <c r="G815" s="116" t="s">
        <v>2811</v>
      </c>
      <c r="H815" s="117"/>
      <c r="I815" s="117"/>
      <c r="J815" s="117"/>
      <c r="K815" s="118"/>
      <c r="L815" s="110"/>
    </row>
    <row r="816" spans="1:15" hidden="1">
      <c r="A816" s="116" t="s">
        <v>239</v>
      </c>
      <c r="B816" s="116" t="s">
        <v>1866</v>
      </c>
      <c r="C816" s="116" t="s">
        <v>1865</v>
      </c>
      <c r="D816" s="116" t="s">
        <v>1804</v>
      </c>
      <c r="E816" s="116" t="s">
        <v>1759</v>
      </c>
      <c r="F816" s="116" t="s">
        <v>5513</v>
      </c>
      <c r="G816" s="116" t="s">
        <v>1864</v>
      </c>
      <c r="H816" s="117"/>
      <c r="I816" s="117"/>
      <c r="J816" s="117"/>
      <c r="K816" s="118"/>
      <c r="L816" s="110"/>
    </row>
    <row r="817" spans="1:15" hidden="1">
      <c r="A817" s="116" t="s">
        <v>519</v>
      </c>
      <c r="B817" s="116" t="s">
        <v>3197</v>
      </c>
      <c r="C817" s="116" t="s">
        <v>3196</v>
      </c>
      <c r="D817" s="116" t="s">
        <v>3195</v>
      </c>
      <c r="E817" s="116" t="s">
        <v>2557</v>
      </c>
      <c r="F817" s="116" t="s">
        <v>5949</v>
      </c>
      <c r="G817" s="116" t="s">
        <v>3194</v>
      </c>
      <c r="H817" s="117"/>
      <c r="I817" s="117"/>
      <c r="J817" s="117"/>
      <c r="K817" s="118"/>
      <c r="L817" s="110"/>
    </row>
    <row r="818" spans="1:15" hidden="1">
      <c r="A818" s="116" t="s">
        <v>601</v>
      </c>
      <c r="B818" s="116" t="s">
        <v>984</v>
      </c>
      <c r="C818" s="116" t="s">
        <v>983</v>
      </c>
      <c r="D818" s="116" t="s">
        <v>982</v>
      </c>
      <c r="E818" s="116" t="s">
        <v>837</v>
      </c>
      <c r="F818" s="116" t="s">
        <v>5950</v>
      </c>
      <c r="G818" s="116" t="s">
        <v>981</v>
      </c>
      <c r="H818" s="117"/>
      <c r="I818" s="117"/>
      <c r="J818" s="117"/>
      <c r="K818" s="118"/>
      <c r="L818" s="110"/>
    </row>
    <row r="819" spans="1:15">
      <c r="A819" s="116" t="s">
        <v>48</v>
      </c>
      <c r="B819" s="116" t="s">
        <v>3728</v>
      </c>
      <c r="C819" s="116" t="s">
        <v>3727</v>
      </c>
      <c r="D819" s="116" t="s">
        <v>3726</v>
      </c>
      <c r="E819" s="116" t="s">
        <v>3683</v>
      </c>
      <c r="F819" s="116" t="s">
        <v>5951</v>
      </c>
      <c r="G819" s="116" t="s">
        <v>3725</v>
      </c>
      <c r="H819" s="117">
        <v>1100</v>
      </c>
      <c r="I819" s="117">
        <v>123.75</v>
      </c>
      <c r="J819" s="117"/>
      <c r="K819" s="118">
        <f ca="1">TODAY()-56</f>
        <v>43938</v>
      </c>
      <c r="L819" s="110"/>
      <c r="O819" s="102" t="s">
        <v>5296</v>
      </c>
    </row>
    <row r="820" spans="1:15" hidden="1">
      <c r="A820" s="116" t="s">
        <v>527</v>
      </c>
      <c r="B820" s="116" t="s">
        <v>2575</v>
      </c>
      <c r="C820" s="116" t="s">
        <v>2574</v>
      </c>
      <c r="D820" s="116" t="s">
        <v>2573</v>
      </c>
      <c r="E820" s="116" t="s">
        <v>2557</v>
      </c>
      <c r="F820" s="116" t="s">
        <v>5632</v>
      </c>
      <c r="G820" s="116"/>
      <c r="H820" s="117"/>
      <c r="I820" s="117"/>
      <c r="J820" s="117"/>
      <c r="K820" s="118"/>
      <c r="L820" s="110"/>
    </row>
    <row r="821" spans="1:15">
      <c r="A821" s="116" t="s">
        <v>900</v>
      </c>
      <c r="B821" s="116" t="s">
        <v>120</v>
      </c>
      <c r="C821" s="116" t="s">
        <v>2158</v>
      </c>
      <c r="D821" s="116" t="s">
        <v>2157</v>
      </c>
      <c r="E821" s="116" t="s">
        <v>2156</v>
      </c>
      <c r="F821" s="116" t="s">
        <v>5952</v>
      </c>
      <c r="G821" s="116" t="s">
        <v>2155</v>
      </c>
      <c r="H821" s="117">
        <v>50</v>
      </c>
      <c r="I821" s="117"/>
      <c r="J821" s="117"/>
      <c r="K821" s="118"/>
      <c r="L821" s="110"/>
      <c r="O821" s="102" t="s">
        <v>5296</v>
      </c>
    </row>
    <row r="822" spans="1:15" hidden="1">
      <c r="A822" s="116" t="s">
        <v>1598</v>
      </c>
      <c r="B822" s="116" t="s">
        <v>367</v>
      </c>
      <c r="C822" s="116" t="s">
        <v>1597</v>
      </c>
      <c r="D822" s="116" t="s">
        <v>1231</v>
      </c>
      <c r="E822" s="116" t="s">
        <v>1230</v>
      </c>
      <c r="F822" s="116" t="s">
        <v>5953</v>
      </c>
      <c r="G822" s="116" t="s">
        <v>1596</v>
      </c>
      <c r="H822" s="117"/>
      <c r="I822" s="117"/>
      <c r="J822" s="117"/>
      <c r="K822" s="118"/>
      <c r="L822" s="110"/>
    </row>
    <row r="823" spans="1:15" hidden="1">
      <c r="A823" s="116" t="s">
        <v>274</v>
      </c>
      <c r="B823" s="116" t="s">
        <v>454</v>
      </c>
      <c r="C823" s="116" t="s">
        <v>2821</v>
      </c>
      <c r="D823" s="116" t="s">
        <v>2605</v>
      </c>
      <c r="E823" s="116" t="s">
        <v>2557</v>
      </c>
      <c r="F823" s="116" t="s">
        <v>4884</v>
      </c>
      <c r="G823" s="116" t="s">
        <v>2820</v>
      </c>
      <c r="H823" s="117"/>
      <c r="I823" s="117"/>
      <c r="J823" s="117"/>
      <c r="K823" s="118"/>
      <c r="L823" s="110"/>
    </row>
    <row r="824" spans="1:15">
      <c r="A824" s="116" t="s">
        <v>705</v>
      </c>
      <c r="B824" s="116" t="s">
        <v>2847</v>
      </c>
      <c r="C824" s="116" t="s">
        <v>2846</v>
      </c>
      <c r="D824" s="116" t="s">
        <v>2595</v>
      </c>
      <c r="E824" s="116" t="s">
        <v>2557</v>
      </c>
      <c r="F824" s="116" t="s">
        <v>4571</v>
      </c>
      <c r="G824" s="116"/>
      <c r="H824" s="117">
        <v>50</v>
      </c>
      <c r="I824" s="117"/>
      <c r="J824" s="117"/>
      <c r="K824" s="118"/>
      <c r="L824" s="110"/>
      <c r="O824" s="102" t="s">
        <v>5296</v>
      </c>
    </row>
    <row r="825" spans="1:15">
      <c r="A825" s="116" t="s">
        <v>314</v>
      </c>
      <c r="B825" s="116" t="s">
        <v>111</v>
      </c>
      <c r="C825" s="116" t="s">
        <v>1340</v>
      </c>
      <c r="D825" s="116" t="s">
        <v>1231</v>
      </c>
      <c r="E825" s="116" t="s">
        <v>1230</v>
      </c>
      <c r="F825" s="116" t="s">
        <v>5627</v>
      </c>
      <c r="G825" s="116" t="s">
        <v>1339</v>
      </c>
      <c r="H825" s="117">
        <v>50</v>
      </c>
      <c r="I825" s="117"/>
      <c r="J825" s="117"/>
      <c r="K825" s="118"/>
      <c r="L825" s="110"/>
      <c r="O825" s="102" t="s">
        <v>5296</v>
      </c>
    </row>
    <row r="826" spans="1:15" hidden="1">
      <c r="A826" s="116" t="s">
        <v>168</v>
      </c>
      <c r="B826" s="116" t="s">
        <v>1245</v>
      </c>
      <c r="C826" s="116" t="s">
        <v>1244</v>
      </c>
      <c r="D826" s="116" t="s">
        <v>1243</v>
      </c>
      <c r="E826" s="116" t="s">
        <v>1230</v>
      </c>
      <c r="F826" s="116" t="s">
        <v>5954</v>
      </c>
      <c r="G826" s="116" t="s">
        <v>1242</v>
      </c>
      <c r="H826" s="117"/>
      <c r="I826" s="117"/>
      <c r="J826" s="117"/>
      <c r="K826" s="118"/>
      <c r="L826" s="110"/>
    </row>
    <row r="827" spans="1:15" hidden="1">
      <c r="A827" s="116" t="s">
        <v>2008</v>
      </c>
      <c r="B827" s="116" t="s">
        <v>1320</v>
      </c>
      <c r="C827" s="116" t="s">
        <v>2332</v>
      </c>
      <c r="D827" s="116" t="s">
        <v>2331</v>
      </c>
      <c r="E827" s="116" t="s">
        <v>2307</v>
      </c>
      <c r="F827" s="116" t="s">
        <v>5955</v>
      </c>
      <c r="G827" s="116" t="s">
        <v>2330</v>
      </c>
      <c r="H827" s="117"/>
      <c r="I827" s="117"/>
      <c r="J827" s="117"/>
      <c r="K827" s="118"/>
      <c r="L827" s="110"/>
    </row>
    <row r="828" spans="1:15" hidden="1">
      <c r="A828" s="116" t="s">
        <v>642</v>
      </c>
      <c r="B828" s="116" t="s">
        <v>1538</v>
      </c>
      <c r="C828" s="116" t="s">
        <v>3137</v>
      </c>
      <c r="D828" s="116" t="s">
        <v>2608</v>
      </c>
      <c r="E828" s="116" t="s">
        <v>2557</v>
      </c>
      <c r="F828" s="116" t="s">
        <v>4837</v>
      </c>
      <c r="G828" s="116" t="s">
        <v>3136</v>
      </c>
      <c r="H828" s="117"/>
      <c r="I828" s="117"/>
      <c r="J828" s="117"/>
      <c r="K828" s="118"/>
      <c r="L828" s="110"/>
    </row>
    <row r="829" spans="1:15" hidden="1">
      <c r="A829" s="116" t="s">
        <v>541</v>
      </c>
      <c r="B829" s="116" t="s">
        <v>1623</v>
      </c>
      <c r="C829" s="116" t="s">
        <v>1622</v>
      </c>
      <c r="D829" s="116" t="s">
        <v>1231</v>
      </c>
      <c r="E829" s="116" t="s">
        <v>1230</v>
      </c>
      <c r="F829" s="116" t="s">
        <v>5956</v>
      </c>
      <c r="G829" s="116" t="s">
        <v>1621</v>
      </c>
      <c r="H829" s="117"/>
      <c r="I829" s="117"/>
      <c r="J829" s="117"/>
      <c r="K829" s="118"/>
      <c r="L829" s="110"/>
    </row>
    <row r="830" spans="1:15" hidden="1">
      <c r="A830" s="116" t="s">
        <v>587</v>
      </c>
      <c r="B830" s="116" t="s">
        <v>2120</v>
      </c>
      <c r="C830" s="116" t="s">
        <v>2119</v>
      </c>
      <c r="D830" s="116" t="s">
        <v>2118</v>
      </c>
      <c r="E830" s="116" t="s">
        <v>2114</v>
      </c>
      <c r="F830" s="116" t="s">
        <v>5957</v>
      </c>
      <c r="G830" s="116" t="s">
        <v>2117</v>
      </c>
      <c r="H830" s="117"/>
      <c r="I830" s="117"/>
      <c r="J830" s="117"/>
      <c r="K830" s="118"/>
      <c r="L830" s="110"/>
    </row>
    <row r="831" spans="1:15">
      <c r="A831" s="116" t="s">
        <v>1628</v>
      </c>
      <c r="B831" s="116" t="s">
        <v>459</v>
      </c>
      <c r="C831" s="116" t="s">
        <v>4425</v>
      </c>
      <c r="D831" s="116" t="s">
        <v>4424</v>
      </c>
      <c r="E831" s="116" t="s">
        <v>4423</v>
      </c>
      <c r="F831" s="116" t="s">
        <v>5958</v>
      </c>
      <c r="G831" s="116" t="s">
        <v>4422</v>
      </c>
      <c r="H831" s="117">
        <v>50</v>
      </c>
      <c r="I831" s="117"/>
      <c r="J831" s="117"/>
      <c r="K831" s="118"/>
      <c r="L831" s="110"/>
      <c r="O831" s="102" t="s">
        <v>5296</v>
      </c>
    </row>
    <row r="832" spans="1:15" hidden="1">
      <c r="A832" s="116" t="s">
        <v>2535</v>
      </c>
      <c r="B832" s="116" t="s">
        <v>367</v>
      </c>
      <c r="C832" s="116" t="s">
        <v>2534</v>
      </c>
      <c r="D832" s="116" t="s">
        <v>2036</v>
      </c>
      <c r="E832" s="116" t="s">
        <v>2477</v>
      </c>
      <c r="F832" s="116" t="s">
        <v>5959</v>
      </c>
      <c r="G832" s="116" t="s">
        <v>2533</v>
      </c>
      <c r="H832" s="117"/>
      <c r="I832" s="117"/>
      <c r="J832" s="117"/>
      <c r="K832" s="118"/>
      <c r="L832" s="110"/>
    </row>
    <row r="833" spans="1:15">
      <c r="A833" s="116" t="s">
        <v>818</v>
      </c>
      <c r="B833" s="116" t="s">
        <v>817</v>
      </c>
      <c r="C833" s="116" t="s">
        <v>816</v>
      </c>
      <c r="D833" s="116" t="s">
        <v>775</v>
      </c>
      <c r="E833" s="116" t="s">
        <v>761</v>
      </c>
      <c r="F833" s="116" t="s">
        <v>5960</v>
      </c>
      <c r="G833" s="116" t="s">
        <v>815</v>
      </c>
      <c r="H833" s="117">
        <v>50</v>
      </c>
      <c r="I833" s="117"/>
      <c r="J833" s="117"/>
      <c r="K833" s="118"/>
      <c r="L833" s="110"/>
      <c r="O833" s="102" t="s">
        <v>5296</v>
      </c>
    </row>
    <row r="834" spans="1:15">
      <c r="A834" s="116" t="s">
        <v>4221</v>
      </c>
      <c r="B834" s="116" t="s">
        <v>444</v>
      </c>
      <c r="C834" s="116" t="s">
        <v>4220</v>
      </c>
      <c r="D834" s="116" t="s">
        <v>4219</v>
      </c>
      <c r="E834" s="116" t="s">
        <v>4156</v>
      </c>
      <c r="F834" s="116" t="s">
        <v>5961</v>
      </c>
      <c r="G834" s="116" t="s">
        <v>4218</v>
      </c>
      <c r="H834" s="102">
        <v>275</v>
      </c>
      <c r="I834" s="102">
        <v>0</v>
      </c>
      <c r="J834" s="102">
        <v>198</v>
      </c>
      <c r="K834" s="118"/>
      <c r="L834" s="110"/>
      <c r="O834" s="107" t="s">
        <v>5305</v>
      </c>
    </row>
    <row r="835" spans="1:15" hidden="1">
      <c r="A835" s="116" t="s">
        <v>151</v>
      </c>
      <c r="B835" s="116" t="s">
        <v>388</v>
      </c>
      <c r="C835" s="116" t="s">
        <v>2315</v>
      </c>
      <c r="D835" s="116" t="s">
        <v>2314</v>
      </c>
      <c r="E835" s="116" t="s">
        <v>2307</v>
      </c>
      <c r="F835" s="116" t="s">
        <v>5962</v>
      </c>
      <c r="G835" s="116" t="s">
        <v>2313</v>
      </c>
      <c r="H835" s="117"/>
      <c r="I835" s="117"/>
      <c r="J835" s="117"/>
      <c r="K835" s="118"/>
      <c r="L835" s="110"/>
    </row>
    <row r="836" spans="1:15" hidden="1">
      <c r="A836" s="116" t="s">
        <v>1628</v>
      </c>
      <c r="B836" s="116" t="s">
        <v>225</v>
      </c>
      <c r="C836" s="116" t="s">
        <v>1627</v>
      </c>
      <c r="D836" s="116" t="s">
        <v>1231</v>
      </c>
      <c r="E836" s="116" t="s">
        <v>1230</v>
      </c>
      <c r="F836" s="116" t="s">
        <v>5963</v>
      </c>
      <c r="G836" s="116" t="s">
        <v>1626</v>
      </c>
      <c r="H836" s="117"/>
      <c r="I836" s="117"/>
      <c r="J836" s="117"/>
      <c r="K836" s="118"/>
      <c r="L836" s="110"/>
    </row>
    <row r="837" spans="1:15" hidden="1">
      <c r="A837" s="116" t="s">
        <v>2673</v>
      </c>
      <c r="B837" s="116" t="s">
        <v>553</v>
      </c>
      <c r="C837" s="116" t="s">
        <v>2672</v>
      </c>
      <c r="D837" s="116" t="s">
        <v>2605</v>
      </c>
      <c r="E837" s="116" t="s">
        <v>2557</v>
      </c>
      <c r="F837" s="116" t="s">
        <v>4884</v>
      </c>
      <c r="G837" s="116" t="s">
        <v>2671</v>
      </c>
      <c r="H837" s="117"/>
      <c r="I837" s="117"/>
      <c r="J837" s="117"/>
      <c r="K837" s="118"/>
      <c r="L837" s="110"/>
    </row>
    <row r="838" spans="1:15" hidden="1">
      <c r="A838" s="116" t="s">
        <v>2305</v>
      </c>
      <c r="B838" s="116" t="s">
        <v>3304</v>
      </c>
      <c r="C838" s="116" t="s">
        <v>3303</v>
      </c>
      <c r="D838" s="116" t="s">
        <v>3302</v>
      </c>
      <c r="E838" s="116" t="s">
        <v>2557</v>
      </c>
      <c r="F838" s="116" t="s">
        <v>5964</v>
      </c>
      <c r="G838" s="116" t="s">
        <v>3301</v>
      </c>
      <c r="H838" s="117"/>
      <c r="I838" s="117"/>
      <c r="J838" s="117"/>
      <c r="K838" s="118"/>
      <c r="L838" s="110"/>
    </row>
    <row r="839" spans="1:15" hidden="1">
      <c r="A839" s="116" t="s">
        <v>1649</v>
      </c>
      <c r="B839" s="116" t="s">
        <v>1648</v>
      </c>
      <c r="C839" s="116" t="s">
        <v>1647</v>
      </c>
      <c r="D839" s="116" t="s">
        <v>1460</v>
      </c>
      <c r="E839" s="116" t="s">
        <v>1230</v>
      </c>
      <c r="F839" s="116" t="s">
        <v>5965</v>
      </c>
      <c r="G839" s="116" t="s">
        <v>1646</v>
      </c>
      <c r="H839" s="117"/>
      <c r="I839" s="117"/>
      <c r="J839" s="117"/>
      <c r="K839" s="118"/>
      <c r="L839" s="110"/>
    </row>
    <row r="840" spans="1:15">
      <c r="A840" s="116" t="s">
        <v>147</v>
      </c>
      <c r="B840" s="116" t="s">
        <v>399</v>
      </c>
      <c r="C840" s="116" t="s">
        <v>2606</v>
      </c>
      <c r="D840" s="116" t="s">
        <v>2605</v>
      </c>
      <c r="E840" s="116" t="s">
        <v>2557</v>
      </c>
      <c r="F840" s="116" t="s">
        <v>4884</v>
      </c>
      <c r="G840" s="116" t="s">
        <v>2604</v>
      </c>
      <c r="H840" s="117">
        <v>50</v>
      </c>
      <c r="I840" s="117"/>
      <c r="J840" s="117"/>
      <c r="K840" s="118"/>
      <c r="L840" s="110"/>
      <c r="O840" s="102" t="s">
        <v>5296</v>
      </c>
    </row>
    <row r="841" spans="1:15" hidden="1">
      <c r="A841" s="116" t="s">
        <v>168</v>
      </c>
      <c r="B841" s="116" t="s">
        <v>2369</v>
      </c>
      <c r="C841" s="116" t="s">
        <v>2852</v>
      </c>
      <c r="D841" s="116" t="s">
        <v>1975</v>
      </c>
      <c r="E841" s="116" t="s">
        <v>2557</v>
      </c>
      <c r="F841" s="116" t="s">
        <v>5966</v>
      </c>
      <c r="G841" s="116" t="s">
        <v>2851</v>
      </c>
      <c r="H841" s="117"/>
      <c r="I841" s="117"/>
      <c r="J841" s="117"/>
      <c r="K841" s="118"/>
      <c r="L841" s="110"/>
    </row>
    <row r="842" spans="1:15" hidden="1">
      <c r="A842" s="116" t="s">
        <v>1076</v>
      </c>
      <c r="B842" s="116" t="s">
        <v>2799</v>
      </c>
      <c r="C842" s="116" t="s">
        <v>2798</v>
      </c>
      <c r="D842" s="116" t="s">
        <v>2797</v>
      </c>
      <c r="E842" s="116" t="s">
        <v>2557</v>
      </c>
      <c r="F842" s="116" t="s">
        <v>5713</v>
      </c>
      <c r="G842" s="116" t="s">
        <v>2796</v>
      </c>
      <c r="H842" s="117"/>
      <c r="I842" s="117"/>
      <c r="J842" s="117"/>
      <c r="K842" s="118"/>
      <c r="L842" s="110"/>
    </row>
    <row r="843" spans="1:15">
      <c r="A843" s="116" t="s">
        <v>1199</v>
      </c>
      <c r="B843" s="116" t="s">
        <v>1198</v>
      </c>
      <c r="C843" s="116" t="s">
        <v>1197</v>
      </c>
      <c r="D843" s="116" t="s">
        <v>1196</v>
      </c>
      <c r="E843" s="116" t="s">
        <v>1141</v>
      </c>
      <c r="F843" s="116" t="s">
        <v>5967</v>
      </c>
      <c r="G843" s="116" t="s">
        <v>1195</v>
      </c>
      <c r="H843" s="117">
        <v>50</v>
      </c>
      <c r="I843" s="117"/>
      <c r="J843" s="117"/>
      <c r="K843" s="118"/>
      <c r="L843" s="110"/>
      <c r="O843" s="102" t="s">
        <v>5296</v>
      </c>
    </row>
    <row r="844" spans="1:15" hidden="1">
      <c r="A844" s="116" t="s">
        <v>3435</v>
      </c>
      <c r="B844" s="116" t="s">
        <v>1715</v>
      </c>
      <c r="C844" s="116" t="s">
        <v>3841</v>
      </c>
      <c r="D844" s="116" t="s">
        <v>3840</v>
      </c>
      <c r="E844" s="116" t="s">
        <v>3839</v>
      </c>
      <c r="F844" s="116" t="s">
        <v>5796</v>
      </c>
      <c r="G844" s="116" t="s">
        <v>3838</v>
      </c>
      <c r="H844" s="117"/>
      <c r="I844" s="117"/>
      <c r="J844" s="117"/>
      <c r="K844" s="118"/>
      <c r="L844" s="110"/>
    </row>
    <row r="845" spans="1:15" hidden="1">
      <c r="A845" s="116" t="s">
        <v>151</v>
      </c>
      <c r="B845" s="116" t="s">
        <v>4225</v>
      </c>
      <c r="C845" s="116" t="s">
        <v>4224</v>
      </c>
      <c r="D845" s="116" t="s">
        <v>4223</v>
      </c>
      <c r="E845" s="116" t="s">
        <v>4156</v>
      </c>
      <c r="F845" s="116" t="s">
        <v>5968</v>
      </c>
      <c r="G845" s="116" t="s">
        <v>4222</v>
      </c>
      <c r="H845" s="117"/>
      <c r="I845" s="117"/>
      <c r="J845" s="117"/>
      <c r="K845" s="118"/>
      <c r="L845" s="110"/>
    </row>
    <row r="846" spans="1:15" hidden="1">
      <c r="A846" s="116" t="s">
        <v>279</v>
      </c>
      <c r="B846" s="116" t="s">
        <v>3117</v>
      </c>
      <c r="C846" s="116" t="s">
        <v>3116</v>
      </c>
      <c r="D846" s="116" t="s">
        <v>3115</v>
      </c>
      <c r="E846" s="116" t="s">
        <v>2557</v>
      </c>
      <c r="F846" s="116" t="s">
        <v>5969</v>
      </c>
      <c r="G846" s="116" t="s">
        <v>3114</v>
      </c>
      <c r="H846" s="117"/>
      <c r="I846" s="117"/>
      <c r="J846" s="117"/>
      <c r="K846" s="118"/>
      <c r="L846" s="110"/>
    </row>
    <row r="847" spans="1:15">
      <c r="A847" s="116" t="s">
        <v>1429</v>
      </c>
      <c r="B847" s="116" t="s">
        <v>1428</v>
      </c>
      <c r="C847" s="116" t="s">
        <v>1427</v>
      </c>
      <c r="D847" s="116" t="s">
        <v>1426</v>
      </c>
      <c r="E847" s="116" t="s">
        <v>1230</v>
      </c>
      <c r="F847" s="116" t="s">
        <v>5970</v>
      </c>
      <c r="G847" s="116" t="s">
        <v>1425</v>
      </c>
      <c r="H847" s="102">
        <v>275</v>
      </c>
      <c r="I847" s="102">
        <v>0</v>
      </c>
      <c r="J847" s="102">
        <v>0</v>
      </c>
      <c r="K847" s="118"/>
      <c r="L847" s="110"/>
      <c r="O847" s="107" t="s">
        <v>5305</v>
      </c>
    </row>
    <row r="848" spans="1:15">
      <c r="A848" s="116" t="s">
        <v>1429</v>
      </c>
      <c r="B848" s="116" t="s">
        <v>3375</v>
      </c>
      <c r="C848" s="116" t="s">
        <v>3374</v>
      </c>
      <c r="D848" s="116" t="s">
        <v>2605</v>
      </c>
      <c r="E848" s="116" t="s">
        <v>2557</v>
      </c>
      <c r="F848" s="116" t="s">
        <v>4884</v>
      </c>
      <c r="G848" s="116" t="s">
        <v>3373</v>
      </c>
      <c r="H848" s="117">
        <v>1100</v>
      </c>
      <c r="I848" s="117">
        <v>123.75</v>
      </c>
      <c r="J848" s="117"/>
      <c r="K848" s="118">
        <f ca="1">TODAY()-29</f>
        <v>43965</v>
      </c>
      <c r="L848" s="110"/>
      <c r="O848" s="102" t="s">
        <v>5296</v>
      </c>
    </row>
    <row r="849" spans="1:15" hidden="1">
      <c r="A849" s="116" t="s">
        <v>1651</v>
      </c>
      <c r="B849" s="116" t="s">
        <v>544</v>
      </c>
      <c r="C849" s="116" t="s">
        <v>1650</v>
      </c>
      <c r="D849" s="116" t="s">
        <v>1293</v>
      </c>
      <c r="E849" s="116" t="s">
        <v>1230</v>
      </c>
      <c r="F849" s="116" t="s">
        <v>5971</v>
      </c>
      <c r="G849" s="116"/>
      <c r="H849" s="117"/>
      <c r="I849" s="117"/>
      <c r="J849" s="117"/>
      <c r="K849" s="118"/>
      <c r="L849" s="110"/>
    </row>
    <row r="850" spans="1:15">
      <c r="A850" s="116" t="s">
        <v>3421</v>
      </c>
      <c r="B850" s="116" t="s">
        <v>1607</v>
      </c>
      <c r="C850" s="116" t="s">
        <v>3420</v>
      </c>
      <c r="D850" s="116" t="s">
        <v>2885</v>
      </c>
      <c r="E850" s="116" t="s">
        <v>2557</v>
      </c>
      <c r="F850" s="116" t="s">
        <v>5631</v>
      </c>
      <c r="G850" s="116" t="s">
        <v>3419</v>
      </c>
      <c r="H850" s="117">
        <v>1100</v>
      </c>
      <c r="I850" s="117">
        <v>495</v>
      </c>
      <c r="J850" s="117"/>
      <c r="K850" s="118">
        <f ca="1">TODAY()-46</f>
        <v>43948</v>
      </c>
      <c r="L850" s="110"/>
      <c r="O850" s="102" t="s">
        <v>5296</v>
      </c>
    </row>
    <row r="851" spans="1:15">
      <c r="A851" s="116" t="s">
        <v>363</v>
      </c>
      <c r="B851" s="116" t="s">
        <v>1686</v>
      </c>
      <c r="C851" s="116" t="s">
        <v>1685</v>
      </c>
      <c r="D851" s="116" t="s">
        <v>1662</v>
      </c>
      <c r="E851" s="116" t="s">
        <v>1230</v>
      </c>
      <c r="F851" s="116" t="s">
        <v>5972</v>
      </c>
      <c r="G851" s="116" t="s">
        <v>1684</v>
      </c>
      <c r="H851" s="117">
        <v>1100</v>
      </c>
      <c r="I851" s="117">
        <v>123.75</v>
      </c>
      <c r="J851" s="117"/>
      <c r="K851" s="118">
        <f ca="1">TODAY()-7</f>
        <v>43987</v>
      </c>
      <c r="L851" s="110"/>
      <c r="O851" s="102" t="s">
        <v>5296</v>
      </c>
    </row>
    <row r="852" spans="1:15">
      <c r="A852" s="116" t="s">
        <v>519</v>
      </c>
      <c r="B852" s="116" t="s">
        <v>4449</v>
      </c>
      <c r="C852" s="116" t="s">
        <v>4448</v>
      </c>
      <c r="D852" s="116" t="s">
        <v>4447</v>
      </c>
      <c r="E852" s="116" t="s">
        <v>4444</v>
      </c>
      <c r="F852" s="116" t="s">
        <v>5973</v>
      </c>
      <c r="G852" s="116" t="s">
        <v>4446</v>
      </c>
      <c r="H852" s="102">
        <v>1100</v>
      </c>
      <c r="I852" s="102">
        <v>495</v>
      </c>
      <c r="J852" s="102">
        <v>0</v>
      </c>
      <c r="K852" s="118">
        <f ca="1">TODAY()-49</f>
        <v>43945</v>
      </c>
      <c r="L852" s="105" t="s">
        <v>5281</v>
      </c>
      <c r="O852" s="102" t="s">
        <v>5296</v>
      </c>
    </row>
    <row r="853" spans="1:15" hidden="1">
      <c r="A853" s="116" t="s">
        <v>177</v>
      </c>
      <c r="B853" s="116" t="s">
        <v>3066</v>
      </c>
      <c r="C853" s="116" t="s">
        <v>3065</v>
      </c>
      <c r="D853" s="116" t="s">
        <v>2595</v>
      </c>
      <c r="E853" s="116" t="s">
        <v>2557</v>
      </c>
      <c r="F853" s="116" t="s">
        <v>4571</v>
      </c>
      <c r="G853" s="116" t="s">
        <v>3064</v>
      </c>
      <c r="H853" s="117"/>
      <c r="I853" s="117"/>
      <c r="J853" s="117"/>
      <c r="K853" s="118"/>
      <c r="L853" s="110"/>
    </row>
    <row r="854" spans="1:15">
      <c r="A854" s="116" t="s">
        <v>2901</v>
      </c>
      <c r="B854" s="116" t="s">
        <v>633</v>
      </c>
      <c r="C854" s="116" t="s">
        <v>2900</v>
      </c>
      <c r="D854" s="116" t="s">
        <v>2899</v>
      </c>
      <c r="E854" s="116" t="s">
        <v>2557</v>
      </c>
      <c r="F854" s="116" t="s">
        <v>4571</v>
      </c>
      <c r="G854" s="116" t="s">
        <v>2898</v>
      </c>
      <c r="H854" s="102">
        <v>275</v>
      </c>
      <c r="I854" s="102">
        <v>0</v>
      </c>
      <c r="J854" s="102">
        <v>0</v>
      </c>
      <c r="K854" s="118"/>
      <c r="L854" s="110"/>
      <c r="O854" s="102" t="s">
        <v>5296</v>
      </c>
    </row>
    <row r="855" spans="1:15">
      <c r="A855" s="116" t="s">
        <v>1699</v>
      </c>
      <c r="B855" s="116" t="s">
        <v>125</v>
      </c>
      <c r="C855" s="116" t="s">
        <v>1698</v>
      </c>
      <c r="D855" s="116" t="s">
        <v>1231</v>
      </c>
      <c r="E855" s="116" t="s">
        <v>1230</v>
      </c>
      <c r="F855" s="116" t="s">
        <v>5974</v>
      </c>
      <c r="G855" s="116" t="s">
        <v>1697</v>
      </c>
      <c r="H855" s="117">
        <v>1100</v>
      </c>
      <c r="I855" s="117">
        <v>123.75</v>
      </c>
      <c r="J855" s="117"/>
      <c r="K855" s="118">
        <f ca="1">TODAY()-17</f>
        <v>43977</v>
      </c>
      <c r="L855" s="110"/>
      <c r="O855" s="102" t="s">
        <v>5296</v>
      </c>
    </row>
    <row r="856" spans="1:15">
      <c r="A856" s="116" t="s">
        <v>53</v>
      </c>
      <c r="B856" s="116" t="s">
        <v>1944</v>
      </c>
      <c r="C856" s="116" t="s">
        <v>1943</v>
      </c>
      <c r="D856" s="116" t="s">
        <v>1942</v>
      </c>
      <c r="E856" s="116" t="s">
        <v>1759</v>
      </c>
      <c r="F856" s="116" t="s">
        <v>5975</v>
      </c>
      <c r="G856" s="116" t="s">
        <v>1941</v>
      </c>
      <c r="H856" s="117">
        <v>1100</v>
      </c>
      <c r="I856" s="117">
        <v>123.75</v>
      </c>
      <c r="J856" s="117"/>
      <c r="K856" s="118">
        <f ca="1">TODAY()-51</f>
        <v>43943</v>
      </c>
      <c r="L856" s="110"/>
      <c r="O856" s="102" t="s">
        <v>5296</v>
      </c>
    </row>
    <row r="857" spans="1:15" hidden="1">
      <c r="A857" s="116" t="s">
        <v>3021</v>
      </c>
      <c r="B857" s="116" t="s">
        <v>654</v>
      </c>
      <c r="C857" s="116" t="s">
        <v>3020</v>
      </c>
      <c r="D857" s="116" t="s">
        <v>2595</v>
      </c>
      <c r="E857" s="116" t="s">
        <v>2557</v>
      </c>
      <c r="F857" s="116" t="s">
        <v>4571</v>
      </c>
      <c r="G857" s="116" t="s">
        <v>3019</v>
      </c>
      <c r="H857" s="117"/>
      <c r="I857" s="117"/>
      <c r="J857" s="117"/>
      <c r="K857" s="118"/>
      <c r="L857" s="110"/>
    </row>
    <row r="858" spans="1:15" hidden="1">
      <c r="A858" s="116" t="s">
        <v>1139</v>
      </c>
      <c r="B858" s="116" t="s">
        <v>3348</v>
      </c>
      <c r="C858" s="116" t="s">
        <v>3347</v>
      </c>
      <c r="D858" s="116" t="s">
        <v>2562</v>
      </c>
      <c r="E858" s="116" t="s">
        <v>2557</v>
      </c>
      <c r="F858" s="116" t="s">
        <v>4515</v>
      </c>
      <c r="G858" s="116"/>
      <c r="H858" s="117"/>
      <c r="I858" s="117"/>
      <c r="J858" s="117"/>
      <c r="K858" s="118"/>
      <c r="L858" s="110"/>
    </row>
    <row r="859" spans="1:15">
      <c r="A859" s="116" t="s">
        <v>1379</v>
      </c>
      <c r="B859" s="116" t="s">
        <v>1378</v>
      </c>
      <c r="C859" s="116" t="s">
        <v>1377</v>
      </c>
      <c r="D859" s="116" t="s">
        <v>1342</v>
      </c>
      <c r="E859" s="116" t="s">
        <v>1230</v>
      </c>
      <c r="F859" s="116" t="s">
        <v>5976</v>
      </c>
      <c r="G859" s="116" t="s">
        <v>1376</v>
      </c>
      <c r="H859" s="117">
        <v>50</v>
      </c>
      <c r="I859" s="117"/>
      <c r="J859" s="117"/>
      <c r="K859" s="118"/>
      <c r="L859" s="110"/>
      <c r="O859" s="102" t="s">
        <v>5296</v>
      </c>
    </row>
    <row r="860" spans="1:15" hidden="1">
      <c r="A860" s="116" t="s">
        <v>708</v>
      </c>
      <c r="B860" s="116" t="s">
        <v>3798</v>
      </c>
      <c r="C860" s="116" t="s">
        <v>3797</v>
      </c>
      <c r="D860" s="116" t="s">
        <v>3796</v>
      </c>
      <c r="E860" s="116" t="s">
        <v>3730</v>
      </c>
      <c r="F860" s="116" t="s">
        <v>5977</v>
      </c>
      <c r="G860" s="116"/>
      <c r="H860" s="117"/>
      <c r="I860" s="117"/>
      <c r="J860" s="117"/>
      <c r="K860" s="118"/>
      <c r="L860" s="110"/>
    </row>
    <row r="861" spans="1:15">
      <c r="A861" s="116" t="s">
        <v>4206</v>
      </c>
      <c r="B861" s="116" t="s">
        <v>283</v>
      </c>
      <c r="C861" s="116" t="s">
        <v>4205</v>
      </c>
      <c r="D861" s="116" t="s">
        <v>4204</v>
      </c>
      <c r="E861" s="116" t="s">
        <v>4156</v>
      </c>
      <c r="F861" s="116" t="s">
        <v>5978</v>
      </c>
      <c r="G861" s="116" t="s">
        <v>4203</v>
      </c>
      <c r="H861" s="102">
        <v>275</v>
      </c>
      <c r="I861" s="102">
        <v>0</v>
      </c>
      <c r="J861" s="102">
        <v>198</v>
      </c>
      <c r="K861" s="118"/>
      <c r="L861" s="110"/>
      <c r="O861" s="102" t="s">
        <v>5296</v>
      </c>
    </row>
    <row r="862" spans="1:15" hidden="1">
      <c r="A862" s="116" t="s">
        <v>299</v>
      </c>
      <c r="B862" s="116" t="s">
        <v>2882</v>
      </c>
      <c r="C862" s="116" t="s">
        <v>2883</v>
      </c>
      <c r="D862" s="116" t="s">
        <v>2595</v>
      </c>
      <c r="E862" s="116" t="s">
        <v>2557</v>
      </c>
      <c r="F862" s="116" t="s">
        <v>4571</v>
      </c>
      <c r="G862" s="116"/>
      <c r="H862" s="117"/>
      <c r="I862" s="117"/>
      <c r="J862" s="117"/>
      <c r="K862" s="118"/>
      <c r="L862" s="110"/>
    </row>
    <row r="863" spans="1:15">
      <c r="A863" s="116" t="s">
        <v>160</v>
      </c>
      <c r="B863" s="116" t="s">
        <v>2870</v>
      </c>
      <c r="C863" s="116" t="s">
        <v>2869</v>
      </c>
      <c r="D863" s="116" t="s">
        <v>2595</v>
      </c>
      <c r="E863" s="116" t="s">
        <v>2557</v>
      </c>
      <c r="F863" s="116" t="s">
        <v>4571</v>
      </c>
      <c r="G863" s="116"/>
      <c r="H863" s="117">
        <v>50</v>
      </c>
      <c r="I863" s="117"/>
      <c r="J863" s="117"/>
      <c r="K863" s="118"/>
      <c r="L863" s="110"/>
      <c r="O863" s="102" t="s">
        <v>5296</v>
      </c>
    </row>
    <row r="864" spans="1:15" hidden="1">
      <c r="A864" s="116" t="s">
        <v>1238</v>
      </c>
      <c r="B864" s="116" t="s">
        <v>3857</v>
      </c>
      <c r="C864" s="116" t="s">
        <v>3856</v>
      </c>
      <c r="D864" s="116" t="s">
        <v>3855</v>
      </c>
      <c r="E864" s="116" t="s">
        <v>3839</v>
      </c>
      <c r="F864" s="116" t="s">
        <v>5323</v>
      </c>
      <c r="G864" s="116" t="s">
        <v>3854</v>
      </c>
      <c r="H864" s="117"/>
      <c r="I864" s="117"/>
      <c r="J864" s="117"/>
      <c r="K864" s="118"/>
      <c r="L864" s="110"/>
    </row>
    <row r="865" spans="1:15">
      <c r="A865" s="116" t="s">
        <v>1160</v>
      </c>
      <c r="B865" s="116" t="s">
        <v>1159</v>
      </c>
      <c r="C865" s="116" t="s">
        <v>1158</v>
      </c>
      <c r="D865" s="116" t="s">
        <v>1157</v>
      </c>
      <c r="E865" s="116" t="s">
        <v>1141</v>
      </c>
      <c r="F865" s="116" t="s">
        <v>5979</v>
      </c>
      <c r="G865" s="116" t="s">
        <v>1156</v>
      </c>
      <c r="H865" s="102">
        <v>275</v>
      </c>
      <c r="I865" s="102">
        <v>0</v>
      </c>
      <c r="J865" s="102">
        <v>198</v>
      </c>
      <c r="K865" s="118"/>
      <c r="L865" s="110"/>
      <c r="O865" s="107" t="s">
        <v>5312</v>
      </c>
    </row>
    <row r="866" spans="1:15">
      <c r="A866" s="116" t="s">
        <v>455</v>
      </c>
      <c r="B866" s="116" t="s">
        <v>1088</v>
      </c>
      <c r="C866" s="116" t="s">
        <v>3379</v>
      </c>
      <c r="D866" s="116" t="s">
        <v>2797</v>
      </c>
      <c r="E866" s="116" t="s">
        <v>2557</v>
      </c>
      <c r="F866" s="116" t="s">
        <v>5713</v>
      </c>
      <c r="G866" s="116" t="s">
        <v>3378</v>
      </c>
      <c r="H866" s="117"/>
      <c r="I866" s="117">
        <v>123.75</v>
      </c>
      <c r="J866" s="117"/>
      <c r="K866" s="118">
        <f ca="1">TODAY()-47</f>
        <v>43947</v>
      </c>
      <c r="L866" s="109" t="s">
        <v>5289</v>
      </c>
      <c r="M866" s="107" t="s">
        <v>4857</v>
      </c>
      <c r="N866" s="107">
        <v>3500</v>
      </c>
      <c r="O866" s="107" t="s">
        <v>5312</v>
      </c>
    </row>
    <row r="867" spans="1:15">
      <c r="A867" s="116" t="s">
        <v>450</v>
      </c>
      <c r="B867" s="116" t="s">
        <v>1320</v>
      </c>
      <c r="C867" s="116" t="s">
        <v>1324</v>
      </c>
      <c r="D867" s="116" t="s">
        <v>1323</v>
      </c>
      <c r="E867" s="116" t="s">
        <v>1230</v>
      </c>
      <c r="F867" s="116" t="s">
        <v>5980</v>
      </c>
      <c r="G867" s="116" t="s">
        <v>1322</v>
      </c>
      <c r="H867" s="117">
        <v>50</v>
      </c>
      <c r="I867" s="117"/>
      <c r="J867" s="117"/>
      <c r="K867" s="118"/>
      <c r="L867" s="110"/>
      <c r="O867" s="102" t="s">
        <v>5296</v>
      </c>
    </row>
    <row r="868" spans="1:15">
      <c r="A868" s="116" t="s">
        <v>697</v>
      </c>
      <c r="B868" s="116" t="s">
        <v>696</v>
      </c>
      <c r="C868" s="116" t="s">
        <v>695</v>
      </c>
      <c r="D868" s="116" t="s">
        <v>580</v>
      </c>
      <c r="E868" s="116" t="s">
        <v>574</v>
      </c>
      <c r="F868" s="116" t="s">
        <v>5981</v>
      </c>
      <c r="G868" s="116" t="s">
        <v>694</v>
      </c>
      <c r="H868" s="117">
        <v>1100</v>
      </c>
      <c r="I868" s="117"/>
      <c r="J868" s="117"/>
      <c r="K868" s="118">
        <f ca="1">TODAY()-32</f>
        <v>43962</v>
      </c>
      <c r="L868" s="110"/>
      <c r="O868" s="102" t="s">
        <v>5296</v>
      </c>
    </row>
    <row r="869" spans="1:15">
      <c r="A869" s="116" t="s">
        <v>1199</v>
      </c>
      <c r="B869" s="116" t="s">
        <v>2236</v>
      </c>
      <c r="C869" s="116" t="s">
        <v>2235</v>
      </c>
      <c r="D869" s="116" t="s">
        <v>2234</v>
      </c>
      <c r="E869" s="116" t="s">
        <v>2200</v>
      </c>
      <c r="F869" s="116" t="s">
        <v>5982</v>
      </c>
      <c r="G869" s="116" t="s">
        <v>2233</v>
      </c>
      <c r="H869" s="117">
        <v>50</v>
      </c>
      <c r="I869" s="117"/>
      <c r="J869" s="117"/>
      <c r="K869" s="118"/>
      <c r="L869" s="110"/>
      <c r="O869" s="102" t="s">
        <v>5296</v>
      </c>
    </row>
    <row r="870" spans="1:15">
      <c r="A870" s="116" t="s">
        <v>3361</v>
      </c>
      <c r="B870" s="116" t="s">
        <v>3360</v>
      </c>
      <c r="C870" s="116" t="s">
        <v>3359</v>
      </c>
      <c r="D870" s="116" t="s">
        <v>2608</v>
      </c>
      <c r="E870" s="116" t="s">
        <v>2557</v>
      </c>
      <c r="F870" s="116" t="s">
        <v>4837</v>
      </c>
      <c r="G870" s="116" t="s">
        <v>3358</v>
      </c>
      <c r="H870" s="117">
        <v>1100</v>
      </c>
      <c r="I870" s="117">
        <v>123.75</v>
      </c>
      <c r="J870" s="117"/>
      <c r="K870" s="118">
        <f ca="1">TODAY()-11</f>
        <v>43983</v>
      </c>
      <c r="L870" s="110"/>
      <c r="O870" s="102" t="s">
        <v>5296</v>
      </c>
    </row>
    <row r="871" spans="1:15" hidden="1">
      <c r="A871" s="116" t="s">
        <v>1992</v>
      </c>
      <c r="B871" s="116" t="s">
        <v>1898</v>
      </c>
      <c r="C871" s="116" t="s">
        <v>3247</v>
      </c>
      <c r="D871" s="116" t="s">
        <v>2595</v>
      </c>
      <c r="E871" s="116" t="s">
        <v>2557</v>
      </c>
      <c r="F871" s="116" t="s">
        <v>4571</v>
      </c>
      <c r="G871" s="116" t="s">
        <v>3246</v>
      </c>
      <c r="H871" s="117"/>
      <c r="I871" s="117"/>
      <c r="J871" s="117"/>
      <c r="K871" s="118"/>
      <c r="L871" s="110"/>
    </row>
    <row r="872" spans="1:15" hidden="1">
      <c r="A872" s="116" t="s">
        <v>48</v>
      </c>
      <c r="B872" s="116" t="s">
        <v>4200</v>
      </c>
      <c r="C872" s="116" t="s">
        <v>4199</v>
      </c>
      <c r="D872" s="116" t="s">
        <v>4198</v>
      </c>
      <c r="E872" s="116" t="s">
        <v>4156</v>
      </c>
      <c r="F872" s="116" t="s">
        <v>5410</v>
      </c>
      <c r="G872" s="116" t="s">
        <v>4197</v>
      </c>
      <c r="H872" s="117"/>
      <c r="I872" s="117"/>
      <c r="J872" s="117"/>
      <c r="K872" s="118"/>
      <c r="L872" s="110"/>
    </row>
    <row r="873" spans="1:15">
      <c r="A873" s="116" t="s">
        <v>1018</v>
      </c>
      <c r="B873" s="116" t="s">
        <v>1017</v>
      </c>
      <c r="C873" s="116" t="s">
        <v>1016</v>
      </c>
      <c r="D873" s="116" t="s">
        <v>906</v>
      </c>
      <c r="E873" s="116" t="s">
        <v>837</v>
      </c>
      <c r="F873" s="116" t="s">
        <v>5304</v>
      </c>
      <c r="G873" s="116" t="s">
        <v>1015</v>
      </c>
      <c r="H873" s="117">
        <v>1100</v>
      </c>
      <c r="I873" s="117"/>
      <c r="J873" s="117"/>
      <c r="K873" s="118">
        <f ca="1">TODAY()-10</f>
        <v>43984</v>
      </c>
      <c r="L873" s="110"/>
      <c r="O873" s="102" t="s">
        <v>5296</v>
      </c>
    </row>
    <row r="874" spans="1:15" hidden="1">
      <c r="A874" s="116" t="s">
        <v>708</v>
      </c>
      <c r="B874" s="116" t="s">
        <v>1327</v>
      </c>
      <c r="C874" s="116" t="s">
        <v>1326</v>
      </c>
      <c r="D874" s="116" t="s">
        <v>1231</v>
      </c>
      <c r="E874" s="116" t="s">
        <v>1230</v>
      </c>
      <c r="F874" s="116" t="s">
        <v>5983</v>
      </c>
      <c r="G874" s="116" t="s">
        <v>1325</v>
      </c>
      <c r="H874" s="117"/>
      <c r="I874" s="117"/>
      <c r="J874" s="117"/>
      <c r="K874" s="118"/>
      <c r="L874" s="110"/>
    </row>
    <row r="875" spans="1:15">
      <c r="A875" s="116" t="s">
        <v>570</v>
      </c>
      <c r="B875" s="116" t="s">
        <v>569</v>
      </c>
      <c r="C875" s="116" t="s">
        <v>568</v>
      </c>
      <c r="D875" s="116" t="s">
        <v>564</v>
      </c>
      <c r="E875" s="116" t="s">
        <v>559</v>
      </c>
      <c r="F875" s="116" t="s">
        <v>5984</v>
      </c>
      <c r="G875" s="116" t="s">
        <v>567</v>
      </c>
      <c r="H875" s="117">
        <v>1100</v>
      </c>
      <c r="I875" s="117"/>
      <c r="J875" s="117"/>
      <c r="K875" s="118">
        <f ca="1">TODAY()-3</f>
        <v>43991</v>
      </c>
      <c r="L875" s="110"/>
      <c r="O875" s="102" t="s">
        <v>5296</v>
      </c>
    </row>
    <row r="876" spans="1:15">
      <c r="A876" s="116" t="s">
        <v>1400</v>
      </c>
      <c r="B876" s="116" t="s">
        <v>1399</v>
      </c>
      <c r="C876" s="116" t="s">
        <v>1398</v>
      </c>
      <c r="D876" s="116" t="s">
        <v>1231</v>
      </c>
      <c r="E876" s="116" t="s">
        <v>1230</v>
      </c>
      <c r="F876" s="116" t="s">
        <v>5985</v>
      </c>
      <c r="G876" s="116"/>
      <c r="H876" s="102">
        <v>275</v>
      </c>
      <c r="I876" s="102">
        <v>0</v>
      </c>
      <c r="J876" s="102">
        <v>198</v>
      </c>
      <c r="K876" s="118"/>
      <c r="L876" s="110"/>
      <c r="O876" s="102" t="s">
        <v>5296</v>
      </c>
    </row>
    <row r="877" spans="1:15">
      <c r="A877" s="116" t="s">
        <v>160</v>
      </c>
      <c r="B877" s="116" t="s">
        <v>2081</v>
      </c>
      <c r="C877" s="116" t="s">
        <v>2080</v>
      </c>
      <c r="D877" s="116" t="s">
        <v>2079</v>
      </c>
      <c r="E877" s="116" t="s">
        <v>1954</v>
      </c>
      <c r="F877" s="116" t="s">
        <v>5986</v>
      </c>
      <c r="G877" s="116" t="s">
        <v>2078</v>
      </c>
      <c r="H877" s="102">
        <v>275</v>
      </c>
      <c r="I877" s="102">
        <v>0</v>
      </c>
      <c r="J877" s="102">
        <v>0</v>
      </c>
      <c r="K877" s="118"/>
      <c r="L877" s="110"/>
      <c r="O877" s="107" t="s">
        <v>5312</v>
      </c>
    </row>
    <row r="878" spans="1:15">
      <c r="A878" s="116" t="s">
        <v>2128</v>
      </c>
      <c r="B878" s="116" t="s">
        <v>1144</v>
      </c>
      <c r="C878" s="116" t="s">
        <v>2581</v>
      </c>
      <c r="D878" s="116" t="s">
        <v>2580</v>
      </c>
      <c r="E878" s="116" t="s">
        <v>2557</v>
      </c>
      <c r="F878" s="116" t="s">
        <v>5890</v>
      </c>
      <c r="G878" s="116" t="s">
        <v>2579</v>
      </c>
      <c r="H878" s="117">
        <v>50</v>
      </c>
      <c r="I878" s="117"/>
      <c r="J878" s="117"/>
      <c r="K878" s="118"/>
      <c r="L878" s="110"/>
      <c r="O878" s="102" t="s">
        <v>5296</v>
      </c>
    </row>
    <row r="879" spans="1:15">
      <c r="A879" s="116" t="s">
        <v>1084</v>
      </c>
      <c r="B879" s="116" t="s">
        <v>1169</v>
      </c>
      <c r="C879" s="116" t="s">
        <v>1168</v>
      </c>
      <c r="D879" s="116" t="s">
        <v>1167</v>
      </c>
      <c r="E879" s="116" t="s">
        <v>1141</v>
      </c>
      <c r="F879" s="116" t="s">
        <v>5987</v>
      </c>
      <c r="G879" s="116" t="s">
        <v>1166</v>
      </c>
      <c r="H879" s="117">
        <v>50</v>
      </c>
      <c r="I879" s="117"/>
      <c r="J879" s="117"/>
      <c r="K879" s="118"/>
      <c r="L879" s="110"/>
      <c r="O879" s="102" t="s">
        <v>5296</v>
      </c>
    </row>
    <row r="880" spans="1:15" hidden="1">
      <c r="A880" s="116" t="s">
        <v>980</v>
      </c>
      <c r="B880" s="116" t="s">
        <v>2623</v>
      </c>
      <c r="C880" s="116" t="s">
        <v>2622</v>
      </c>
      <c r="D880" s="116" t="s">
        <v>2621</v>
      </c>
      <c r="E880" s="116" t="s">
        <v>2557</v>
      </c>
      <c r="F880" s="116" t="s">
        <v>5988</v>
      </c>
      <c r="G880" s="116" t="s">
        <v>2620</v>
      </c>
      <c r="H880" s="117"/>
      <c r="I880" s="117"/>
      <c r="J880" s="117"/>
      <c r="K880" s="118"/>
      <c r="L880" s="110"/>
    </row>
    <row r="881" spans="1:15" hidden="1">
      <c r="A881" s="116" t="s">
        <v>182</v>
      </c>
      <c r="B881" s="116" t="s">
        <v>3686</v>
      </c>
      <c r="C881" s="116" t="s">
        <v>3685</v>
      </c>
      <c r="D881" s="116" t="s">
        <v>3684</v>
      </c>
      <c r="E881" s="116" t="s">
        <v>3683</v>
      </c>
      <c r="F881" s="116" t="s">
        <v>5989</v>
      </c>
      <c r="G881" s="116" t="s">
        <v>3682</v>
      </c>
      <c r="H881" s="117"/>
      <c r="I881" s="117"/>
      <c r="J881" s="117"/>
      <c r="K881" s="118"/>
      <c r="L881" s="110"/>
    </row>
    <row r="882" spans="1:15" hidden="1">
      <c r="A882" s="116" t="s">
        <v>587</v>
      </c>
      <c r="B882" s="116" t="s">
        <v>2613</v>
      </c>
      <c r="C882" s="116" t="s">
        <v>2612</v>
      </c>
      <c r="D882" s="116" t="s">
        <v>2583</v>
      </c>
      <c r="E882" s="116" t="s">
        <v>2557</v>
      </c>
      <c r="F882" s="116" t="s">
        <v>5503</v>
      </c>
      <c r="G882" s="116" t="s">
        <v>2611</v>
      </c>
      <c r="H882" s="117"/>
      <c r="I882" s="117"/>
      <c r="J882" s="117"/>
      <c r="K882" s="118"/>
      <c r="L882" s="110"/>
    </row>
    <row r="883" spans="1:15" hidden="1">
      <c r="A883" s="116" t="s">
        <v>155</v>
      </c>
      <c r="B883" s="116" t="s">
        <v>212</v>
      </c>
      <c r="C883" s="116" t="s">
        <v>211</v>
      </c>
      <c r="D883" s="116" t="s">
        <v>210</v>
      </c>
      <c r="E883" s="116" t="s">
        <v>90</v>
      </c>
      <c r="F883" s="116" t="s">
        <v>5990</v>
      </c>
      <c r="G883" s="116" t="s">
        <v>209</v>
      </c>
      <c r="H883" s="117"/>
      <c r="I883" s="117"/>
      <c r="J883" s="117"/>
      <c r="K883" s="118"/>
      <c r="L883" s="110"/>
    </row>
    <row r="884" spans="1:15">
      <c r="A884" s="116" t="s">
        <v>48</v>
      </c>
      <c r="B884" s="116" t="s">
        <v>1121</v>
      </c>
      <c r="C884" s="116" t="s">
        <v>1120</v>
      </c>
      <c r="D884" s="116" t="s">
        <v>1059</v>
      </c>
      <c r="E884" s="116" t="s">
        <v>1054</v>
      </c>
      <c r="F884" s="116" t="s">
        <v>5396</v>
      </c>
      <c r="G884" s="116" t="s">
        <v>1119</v>
      </c>
      <c r="H884" s="117">
        <v>1100</v>
      </c>
      <c r="I884" s="117">
        <v>123.75</v>
      </c>
      <c r="J884" s="117"/>
      <c r="K884" s="118">
        <f ca="1">TODAY()-34</f>
        <v>43960</v>
      </c>
      <c r="L884" s="105" t="s">
        <v>2557</v>
      </c>
      <c r="O884" s="102" t="s">
        <v>5296</v>
      </c>
    </row>
    <row r="885" spans="1:15" hidden="1">
      <c r="A885" s="116" t="s">
        <v>651</v>
      </c>
      <c r="B885" s="116" t="s">
        <v>3077</v>
      </c>
      <c r="C885" s="116" t="s">
        <v>3076</v>
      </c>
      <c r="D885" s="116" t="s">
        <v>3075</v>
      </c>
      <c r="E885" s="116" t="s">
        <v>2557</v>
      </c>
      <c r="F885" s="116" t="s">
        <v>5991</v>
      </c>
      <c r="G885" s="116" t="s">
        <v>3074</v>
      </c>
      <c r="H885" s="117"/>
      <c r="I885" s="117"/>
      <c r="J885" s="117"/>
      <c r="K885" s="118"/>
      <c r="L885" s="110"/>
    </row>
    <row r="886" spans="1:15" hidden="1">
      <c r="A886" s="116" t="s">
        <v>489</v>
      </c>
      <c r="B886" s="116" t="s">
        <v>2151</v>
      </c>
      <c r="C886" s="116" t="s">
        <v>3331</v>
      </c>
      <c r="D886" s="116" t="s">
        <v>2608</v>
      </c>
      <c r="E886" s="116" t="s">
        <v>2557</v>
      </c>
      <c r="F886" s="116" t="s">
        <v>4837</v>
      </c>
      <c r="G886" s="116" t="s">
        <v>3330</v>
      </c>
      <c r="H886" s="117"/>
      <c r="I886" s="117"/>
      <c r="J886" s="117"/>
      <c r="K886" s="118"/>
      <c r="L886" s="110"/>
    </row>
    <row r="887" spans="1:15" hidden="1">
      <c r="A887" s="116" t="s">
        <v>1369</v>
      </c>
      <c r="B887" s="116" t="s">
        <v>394</v>
      </c>
      <c r="C887" s="116" t="s">
        <v>1368</v>
      </c>
      <c r="D887" s="116" t="s">
        <v>1367</v>
      </c>
      <c r="E887" s="116" t="s">
        <v>1230</v>
      </c>
      <c r="F887" s="116" t="s">
        <v>5992</v>
      </c>
      <c r="G887" s="116" t="s">
        <v>1366</v>
      </c>
      <c r="H887" s="117"/>
      <c r="I887" s="117"/>
      <c r="J887" s="117"/>
      <c r="K887" s="118"/>
      <c r="L887" s="110"/>
    </row>
    <row r="888" spans="1:15">
      <c r="A888" s="116" t="s">
        <v>2167</v>
      </c>
      <c r="B888" s="116" t="s">
        <v>1079</v>
      </c>
      <c r="C888" s="116" t="s">
        <v>3972</v>
      </c>
      <c r="D888" s="116" t="s">
        <v>3971</v>
      </c>
      <c r="E888" s="116" t="s">
        <v>3839</v>
      </c>
      <c r="F888" s="116" t="s">
        <v>5766</v>
      </c>
      <c r="G888" s="116" t="s">
        <v>3970</v>
      </c>
      <c r="H888" s="102">
        <v>275</v>
      </c>
      <c r="I888" s="102">
        <v>0</v>
      </c>
      <c r="J888" s="102">
        <v>198</v>
      </c>
      <c r="K888" s="118"/>
      <c r="L888" s="110"/>
      <c r="O888" s="102" t="s">
        <v>5296</v>
      </c>
    </row>
    <row r="889" spans="1:15" hidden="1">
      <c r="A889" s="116" t="s">
        <v>314</v>
      </c>
      <c r="B889" s="116" t="s">
        <v>872</v>
      </c>
      <c r="C889" s="116" t="s">
        <v>3825</v>
      </c>
      <c r="D889" s="116" t="s">
        <v>3824</v>
      </c>
      <c r="E889" s="116" t="s">
        <v>3823</v>
      </c>
      <c r="F889" s="116" t="s">
        <v>5993</v>
      </c>
      <c r="G889" s="116" t="s">
        <v>3822</v>
      </c>
      <c r="H889" s="117"/>
      <c r="I889" s="117"/>
      <c r="J889" s="117"/>
      <c r="K889" s="118"/>
      <c r="L889" s="110"/>
    </row>
    <row r="890" spans="1:15" hidden="1">
      <c r="A890" s="116" t="s">
        <v>155</v>
      </c>
      <c r="B890" s="116" t="s">
        <v>3763</v>
      </c>
      <c r="C890" s="116" t="s">
        <v>3762</v>
      </c>
      <c r="D890" s="116" t="s">
        <v>3761</v>
      </c>
      <c r="E890" s="116" t="s">
        <v>3730</v>
      </c>
      <c r="F890" s="116" t="s">
        <v>5994</v>
      </c>
      <c r="G890" s="116" t="s">
        <v>3760</v>
      </c>
      <c r="H890" s="117"/>
      <c r="I890" s="117"/>
      <c r="J890" s="117"/>
      <c r="K890" s="118"/>
      <c r="L890" s="110"/>
    </row>
    <row r="891" spans="1:15" hidden="1">
      <c r="A891" s="116" t="s">
        <v>2766</v>
      </c>
      <c r="B891" s="116" t="s">
        <v>283</v>
      </c>
      <c r="C891" s="116" t="s">
        <v>2765</v>
      </c>
      <c r="D891" s="116" t="s">
        <v>2605</v>
      </c>
      <c r="E891" s="116" t="s">
        <v>2557</v>
      </c>
      <c r="F891" s="116" t="s">
        <v>4884</v>
      </c>
      <c r="G891" s="116" t="s">
        <v>2764</v>
      </c>
      <c r="H891" s="117"/>
      <c r="I891" s="117"/>
      <c r="J891" s="117"/>
      <c r="K891" s="118"/>
      <c r="L891" s="110"/>
    </row>
    <row r="892" spans="1:15" hidden="1">
      <c r="A892" s="116" t="s">
        <v>994</v>
      </c>
      <c r="B892" s="116" t="s">
        <v>238</v>
      </c>
      <c r="C892" s="116" t="s">
        <v>4147</v>
      </c>
      <c r="D892" s="116" t="s">
        <v>4144</v>
      </c>
      <c r="E892" s="116" t="s">
        <v>4117</v>
      </c>
      <c r="F892" s="116" t="s">
        <v>5995</v>
      </c>
      <c r="G892" s="116" t="s">
        <v>4146</v>
      </c>
      <c r="H892" s="117"/>
      <c r="I892" s="117"/>
      <c r="J892" s="117"/>
      <c r="K892" s="118"/>
      <c r="L892" s="110"/>
    </row>
    <row r="893" spans="1:15" hidden="1">
      <c r="A893" s="116" t="s">
        <v>3907</v>
      </c>
      <c r="B893" s="116" t="s">
        <v>1061</v>
      </c>
      <c r="C893" s="116" t="s">
        <v>3906</v>
      </c>
      <c r="D893" s="116" t="s">
        <v>3905</v>
      </c>
      <c r="E893" s="116" t="s">
        <v>3839</v>
      </c>
      <c r="F893" s="116" t="s">
        <v>5419</v>
      </c>
      <c r="G893" s="116" t="s">
        <v>3904</v>
      </c>
      <c r="H893" s="117"/>
      <c r="I893" s="117"/>
      <c r="J893" s="117"/>
      <c r="K893" s="118"/>
      <c r="L893" s="110"/>
    </row>
    <row r="894" spans="1:15" hidden="1">
      <c r="A894" s="116" t="s">
        <v>484</v>
      </c>
      <c r="B894" s="116" t="s">
        <v>2704</v>
      </c>
      <c r="C894" s="116" t="s">
        <v>2703</v>
      </c>
      <c r="D894" s="116" t="s">
        <v>333</v>
      </c>
      <c r="E894" s="116" t="s">
        <v>2557</v>
      </c>
      <c r="F894" s="116" t="s">
        <v>4510</v>
      </c>
      <c r="G894" s="116" t="s">
        <v>2702</v>
      </c>
      <c r="H894" s="117"/>
      <c r="I894" s="117"/>
      <c r="J894" s="117"/>
      <c r="K894" s="118"/>
      <c r="L894" s="110"/>
    </row>
    <row r="895" spans="1:15" hidden="1">
      <c r="A895" s="116" t="s">
        <v>160</v>
      </c>
      <c r="B895" s="116" t="s">
        <v>2379</v>
      </c>
      <c r="C895" s="116" t="s">
        <v>2378</v>
      </c>
      <c r="D895" s="116" t="s">
        <v>2377</v>
      </c>
      <c r="E895" s="116" t="s">
        <v>2307</v>
      </c>
      <c r="F895" s="116" t="s">
        <v>5996</v>
      </c>
      <c r="G895" s="116" t="s">
        <v>2376</v>
      </c>
      <c r="H895" s="117"/>
      <c r="I895" s="117"/>
      <c r="J895" s="117"/>
      <c r="K895" s="118"/>
      <c r="L895" s="110"/>
    </row>
    <row r="896" spans="1:15" hidden="1">
      <c r="A896" s="116" t="s">
        <v>112</v>
      </c>
      <c r="B896" s="116" t="s">
        <v>111</v>
      </c>
      <c r="C896" s="116" t="s">
        <v>110</v>
      </c>
      <c r="D896" s="116" t="s">
        <v>109</v>
      </c>
      <c r="E896" s="116" t="s">
        <v>90</v>
      </c>
      <c r="F896" s="116" t="s">
        <v>5901</v>
      </c>
      <c r="G896" s="116" t="s">
        <v>108</v>
      </c>
      <c r="H896" s="117"/>
      <c r="I896" s="117"/>
      <c r="J896" s="117"/>
      <c r="K896" s="118"/>
      <c r="L896" s="110"/>
    </row>
    <row r="897" spans="1:15" hidden="1">
      <c r="A897" s="116" t="s">
        <v>3029</v>
      </c>
      <c r="B897" s="116" t="s">
        <v>931</v>
      </c>
      <c r="C897" s="116" t="s">
        <v>3028</v>
      </c>
      <c r="D897" s="116" t="s">
        <v>3027</v>
      </c>
      <c r="E897" s="116" t="s">
        <v>2557</v>
      </c>
      <c r="F897" s="116" t="s">
        <v>5997</v>
      </c>
      <c r="G897" s="116" t="s">
        <v>3026</v>
      </c>
      <c r="H897" s="117"/>
      <c r="I897" s="117"/>
      <c r="J897" s="117"/>
      <c r="K897" s="118"/>
      <c r="L897" s="110"/>
    </row>
    <row r="898" spans="1:15" hidden="1">
      <c r="A898" s="116" t="s">
        <v>806</v>
      </c>
      <c r="B898" s="116" t="s">
        <v>805</v>
      </c>
      <c r="C898" s="116" t="s">
        <v>804</v>
      </c>
      <c r="D898" s="116" t="s">
        <v>803</v>
      </c>
      <c r="E898" s="116" t="s">
        <v>761</v>
      </c>
      <c r="F898" s="116" t="s">
        <v>5703</v>
      </c>
      <c r="G898" s="116" t="s">
        <v>802</v>
      </c>
      <c r="H898" s="117"/>
      <c r="I898" s="117"/>
      <c r="J898" s="117"/>
      <c r="K898" s="118"/>
      <c r="L898" s="110"/>
    </row>
    <row r="899" spans="1:15" hidden="1">
      <c r="A899" s="116" t="s">
        <v>279</v>
      </c>
      <c r="B899" s="116" t="s">
        <v>553</v>
      </c>
      <c r="C899" s="116" t="s">
        <v>1294</v>
      </c>
      <c r="D899" s="116" t="s">
        <v>1293</v>
      </c>
      <c r="E899" s="116" t="s">
        <v>1230</v>
      </c>
      <c r="F899" s="116" t="s">
        <v>5998</v>
      </c>
      <c r="G899" s="116" t="s">
        <v>1292</v>
      </c>
      <c r="H899" s="117"/>
      <c r="I899" s="117"/>
      <c r="J899" s="117"/>
      <c r="K899" s="118"/>
      <c r="L899" s="110"/>
    </row>
    <row r="900" spans="1:15" hidden="1">
      <c r="A900" s="116" t="s">
        <v>873</v>
      </c>
      <c r="B900" s="116" t="s">
        <v>3360</v>
      </c>
      <c r="C900" s="116" t="s">
        <v>4031</v>
      </c>
      <c r="D900" s="116" t="s">
        <v>4030</v>
      </c>
      <c r="E900" s="116" t="s">
        <v>3839</v>
      </c>
      <c r="F900" s="116" t="s">
        <v>5999</v>
      </c>
      <c r="G900" s="116" t="s">
        <v>4029</v>
      </c>
      <c r="H900" s="117"/>
      <c r="I900" s="117"/>
      <c r="J900" s="117"/>
      <c r="K900" s="118"/>
      <c r="L900" s="110"/>
    </row>
    <row r="901" spans="1:15">
      <c r="A901" s="116" t="s">
        <v>48</v>
      </c>
      <c r="B901" s="116" t="s">
        <v>3717</v>
      </c>
      <c r="C901" s="116" t="s">
        <v>3716</v>
      </c>
      <c r="D901" s="116" t="s">
        <v>3715</v>
      </c>
      <c r="E901" s="116" t="s">
        <v>3683</v>
      </c>
      <c r="F901" s="116" t="s">
        <v>6000</v>
      </c>
      <c r="G901" s="116" t="s">
        <v>3714</v>
      </c>
      <c r="H901" s="117">
        <v>50</v>
      </c>
      <c r="I901" s="117"/>
      <c r="J901" s="117"/>
      <c r="K901" s="118"/>
      <c r="L901" s="110"/>
      <c r="O901" s="102" t="s">
        <v>5296</v>
      </c>
    </row>
    <row r="902" spans="1:15" hidden="1">
      <c r="A902" s="116" t="s">
        <v>642</v>
      </c>
      <c r="B902" s="116" t="s">
        <v>757</v>
      </c>
      <c r="C902" s="116" t="s">
        <v>756</v>
      </c>
      <c r="D902" s="116" t="s">
        <v>731</v>
      </c>
      <c r="E902" s="116" t="s">
        <v>721</v>
      </c>
      <c r="F902" s="116" t="s">
        <v>5579</v>
      </c>
      <c r="G902" s="116"/>
      <c r="H902" s="117"/>
      <c r="I902" s="117"/>
      <c r="J902" s="117"/>
      <c r="K902" s="118"/>
      <c r="L902" s="110"/>
    </row>
    <row r="903" spans="1:15">
      <c r="A903" s="116" t="s">
        <v>160</v>
      </c>
      <c r="B903" s="116" t="s">
        <v>4391</v>
      </c>
      <c r="C903" s="116" t="s">
        <v>4390</v>
      </c>
      <c r="D903" s="116" t="s">
        <v>4389</v>
      </c>
      <c r="E903" s="116" t="s">
        <v>4156</v>
      </c>
      <c r="F903" s="116" t="s">
        <v>6001</v>
      </c>
      <c r="G903" s="116"/>
      <c r="H903" s="102">
        <v>1100</v>
      </c>
      <c r="I903" s="102">
        <v>123.75</v>
      </c>
      <c r="J903" s="102">
        <v>0</v>
      </c>
      <c r="K903" s="118">
        <f ca="1">TODAY()-41</f>
        <v>43953</v>
      </c>
      <c r="L903" s="110"/>
      <c r="O903" s="107" t="s">
        <v>5305</v>
      </c>
    </row>
    <row r="904" spans="1:15" hidden="1">
      <c r="A904" s="116" t="s">
        <v>523</v>
      </c>
      <c r="B904" s="116" t="s">
        <v>2594</v>
      </c>
      <c r="C904" s="116" t="s">
        <v>2593</v>
      </c>
      <c r="D904" s="116" t="s">
        <v>1975</v>
      </c>
      <c r="E904" s="116" t="s">
        <v>2557</v>
      </c>
      <c r="F904" s="116" t="s">
        <v>5966</v>
      </c>
      <c r="G904" s="116" t="s">
        <v>2592</v>
      </c>
      <c r="H904" s="117"/>
      <c r="I904" s="117"/>
      <c r="J904" s="117"/>
      <c r="K904" s="118"/>
      <c r="L904" s="110"/>
    </row>
    <row r="905" spans="1:15">
      <c r="A905" s="116" t="s">
        <v>523</v>
      </c>
      <c r="B905" s="116" t="s">
        <v>1709</v>
      </c>
      <c r="C905" s="116" t="s">
        <v>1708</v>
      </c>
      <c r="D905" s="116" t="s">
        <v>1231</v>
      </c>
      <c r="E905" s="116" t="s">
        <v>1230</v>
      </c>
      <c r="F905" s="116" t="s">
        <v>6002</v>
      </c>
      <c r="G905" s="116" t="s">
        <v>1707</v>
      </c>
      <c r="H905" s="117">
        <v>1100</v>
      </c>
      <c r="I905" s="117">
        <v>123.75</v>
      </c>
      <c r="J905" s="117"/>
      <c r="K905" s="118">
        <f ca="1">TODAY()-36</f>
        <v>43958</v>
      </c>
      <c r="L905" s="110"/>
      <c r="O905" s="102" t="s">
        <v>5296</v>
      </c>
    </row>
    <row r="906" spans="1:15" hidden="1">
      <c r="A906" s="116" t="s">
        <v>42</v>
      </c>
      <c r="B906" s="116" t="s">
        <v>3853</v>
      </c>
      <c r="C906" s="116" t="s">
        <v>3852</v>
      </c>
      <c r="D906" s="116" t="s">
        <v>3851</v>
      </c>
      <c r="E906" s="116" t="s">
        <v>3839</v>
      </c>
      <c r="F906" s="116" t="s">
        <v>6003</v>
      </c>
      <c r="G906" s="116" t="s">
        <v>3850</v>
      </c>
      <c r="H906" s="117"/>
      <c r="I906" s="117"/>
      <c r="J906" s="117"/>
      <c r="K906" s="118"/>
      <c r="L906" s="110"/>
    </row>
    <row r="907" spans="1:15" hidden="1">
      <c r="A907" s="116" t="s">
        <v>587</v>
      </c>
      <c r="B907" s="116" t="s">
        <v>4256</v>
      </c>
      <c r="C907" s="116" t="s">
        <v>4255</v>
      </c>
      <c r="D907" s="116" t="s">
        <v>4204</v>
      </c>
      <c r="E907" s="116" t="s">
        <v>4156</v>
      </c>
      <c r="F907" s="116" t="s">
        <v>6004</v>
      </c>
      <c r="G907" s="116" t="s">
        <v>4254</v>
      </c>
      <c r="H907" s="117"/>
      <c r="I907" s="117"/>
      <c r="J907" s="117"/>
      <c r="K907" s="118"/>
      <c r="L907" s="110"/>
    </row>
    <row r="908" spans="1:15" hidden="1">
      <c r="A908" s="116" t="s">
        <v>659</v>
      </c>
      <c r="B908" s="116" t="s">
        <v>658</v>
      </c>
      <c r="C908" s="116" t="s">
        <v>657</v>
      </c>
      <c r="D908" s="116" t="s">
        <v>598</v>
      </c>
      <c r="E908" s="116" t="s">
        <v>574</v>
      </c>
      <c r="F908" s="116" t="s">
        <v>6005</v>
      </c>
      <c r="G908" s="116" t="s">
        <v>656</v>
      </c>
      <c r="H908" s="117"/>
      <c r="I908" s="117"/>
      <c r="J908" s="117"/>
      <c r="K908" s="118"/>
      <c r="L908" s="110"/>
    </row>
    <row r="909" spans="1:15" hidden="1">
      <c r="A909" s="116" t="s">
        <v>515</v>
      </c>
      <c r="B909" s="116" t="s">
        <v>1517</v>
      </c>
      <c r="C909" s="116" t="s">
        <v>1516</v>
      </c>
      <c r="D909" s="116" t="s">
        <v>1293</v>
      </c>
      <c r="E909" s="116" t="s">
        <v>1230</v>
      </c>
      <c r="F909" s="116" t="s">
        <v>5736</v>
      </c>
      <c r="G909" s="116" t="s">
        <v>1515</v>
      </c>
      <c r="H909" s="117"/>
      <c r="I909" s="117"/>
      <c r="J909" s="117"/>
      <c r="K909" s="118"/>
      <c r="L909" s="110"/>
    </row>
    <row r="910" spans="1:15" hidden="1">
      <c r="A910" s="116" t="s">
        <v>2541</v>
      </c>
      <c r="B910" s="116" t="s">
        <v>2540</v>
      </c>
      <c r="C910" s="116" t="s">
        <v>2539</v>
      </c>
      <c r="D910" s="116" t="s">
        <v>2478</v>
      </c>
      <c r="E910" s="116" t="s">
        <v>2477</v>
      </c>
      <c r="F910" s="116" t="s">
        <v>6006</v>
      </c>
      <c r="G910" s="116"/>
      <c r="H910" s="117"/>
      <c r="I910" s="117"/>
      <c r="J910" s="117"/>
      <c r="K910" s="118"/>
      <c r="L910" s="110"/>
    </row>
    <row r="911" spans="1:15" hidden="1">
      <c r="A911" s="116" t="s">
        <v>587</v>
      </c>
      <c r="B911" s="116" t="s">
        <v>904</v>
      </c>
      <c r="C911" s="116" t="s">
        <v>903</v>
      </c>
      <c r="D911" s="116" t="s">
        <v>902</v>
      </c>
      <c r="E911" s="116" t="s">
        <v>837</v>
      </c>
      <c r="F911" s="116" t="s">
        <v>6007</v>
      </c>
      <c r="G911" s="116" t="s">
        <v>901</v>
      </c>
      <c r="H911" s="117"/>
      <c r="I911" s="117"/>
      <c r="J911" s="117"/>
      <c r="K911" s="118"/>
      <c r="L911" s="110"/>
    </row>
    <row r="912" spans="1:15" hidden="1">
      <c r="A912" s="116" t="s">
        <v>863</v>
      </c>
      <c r="B912" s="116" t="s">
        <v>340</v>
      </c>
      <c r="C912" s="116" t="s">
        <v>1534</v>
      </c>
      <c r="D912" s="116" t="s">
        <v>1533</v>
      </c>
      <c r="E912" s="116" t="s">
        <v>1230</v>
      </c>
      <c r="F912" s="116" t="s">
        <v>6008</v>
      </c>
      <c r="G912" s="116"/>
      <c r="H912" s="117"/>
      <c r="I912" s="117"/>
      <c r="J912" s="117"/>
      <c r="K912" s="118"/>
      <c r="L912" s="110"/>
    </row>
    <row r="913" spans="1:15" hidden="1">
      <c r="A913" s="116" t="s">
        <v>1390</v>
      </c>
      <c r="B913" s="116" t="s">
        <v>1169</v>
      </c>
      <c r="C913" s="116" t="s">
        <v>1389</v>
      </c>
      <c r="D913" s="116" t="s">
        <v>1388</v>
      </c>
      <c r="E913" s="116" t="s">
        <v>1230</v>
      </c>
      <c r="F913" s="116" t="s">
        <v>6009</v>
      </c>
      <c r="G913" s="116" t="s">
        <v>1387</v>
      </c>
      <c r="H913" s="117"/>
      <c r="I913" s="117"/>
      <c r="J913" s="117"/>
      <c r="K913" s="118"/>
      <c r="L913" s="110"/>
    </row>
    <row r="914" spans="1:15" hidden="1">
      <c r="A914" s="116" t="s">
        <v>155</v>
      </c>
      <c r="B914" s="116" t="s">
        <v>2504</v>
      </c>
      <c r="C914" s="116" t="s">
        <v>2503</v>
      </c>
      <c r="D914" s="116" t="s">
        <v>2502</v>
      </c>
      <c r="E914" s="116" t="s">
        <v>2477</v>
      </c>
      <c r="F914" s="116" t="s">
        <v>5802</v>
      </c>
      <c r="G914" s="116" t="s">
        <v>2501</v>
      </c>
      <c r="H914" s="117"/>
      <c r="I914" s="117"/>
      <c r="J914" s="117"/>
      <c r="K914" s="118"/>
      <c r="L914" s="110"/>
    </row>
    <row r="915" spans="1:15" hidden="1">
      <c r="A915" s="116" t="s">
        <v>1238</v>
      </c>
      <c r="B915" s="116" t="s">
        <v>1237</v>
      </c>
      <c r="C915" s="116" t="s">
        <v>1236</v>
      </c>
      <c r="D915" s="116" t="s">
        <v>1235</v>
      </c>
      <c r="E915" s="116" t="s">
        <v>1230</v>
      </c>
      <c r="F915" s="116" t="s">
        <v>6010</v>
      </c>
      <c r="G915" s="116" t="s">
        <v>1234</v>
      </c>
      <c r="H915" s="117"/>
      <c r="I915" s="117"/>
      <c r="J915" s="117"/>
      <c r="K915" s="118"/>
      <c r="L915" s="110"/>
    </row>
    <row r="916" spans="1:15" hidden="1">
      <c r="A916" s="116" t="s">
        <v>1883</v>
      </c>
      <c r="B916" s="116" t="s">
        <v>1882</v>
      </c>
      <c r="C916" s="116" t="s">
        <v>1881</v>
      </c>
      <c r="D916" s="116" t="s">
        <v>1880</v>
      </c>
      <c r="E916" s="116" t="s">
        <v>1759</v>
      </c>
      <c r="F916" s="116" t="s">
        <v>6011</v>
      </c>
      <c r="G916" s="116" t="s">
        <v>1879</v>
      </c>
      <c r="H916" s="117"/>
      <c r="I916" s="117"/>
      <c r="J916" s="117"/>
      <c r="K916" s="118"/>
      <c r="L916" s="110"/>
    </row>
    <row r="917" spans="1:15" hidden="1">
      <c r="A917" s="116" t="s">
        <v>205</v>
      </c>
      <c r="B917" s="116" t="s">
        <v>204</v>
      </c>
      <c r="C917" s="116" t="s">
        <v>203</v>
      </c>
      <c r="D917" s="116" t="s">
        <v>198</v>
      </c>
      <c r="E917" s="116" t="s">
        <v>90</v>
      </c>
      <c r="F917" s="116" t="s">
        <v>5562</v>
      </c>
      <c r="G917" s="116" t="s">
        <v>202</v>
      </c>
      <c r="H917" s="117"/>
      <c r="I917" s="117"/>
      <c r="J917" s="117"/>
      <c r="K917" s="118"/>
      <c r="L917" s="110"/>
    </row>
    <row r="918" spans="1:15">
      <c r="A918" s="116" t="s">
        <v>341</v>
      </c>
      <c r="B918" s="116" t="s">
        <v>391</v>
      </c>
      <c r="C918" s="116" t="s">
        <v>390</v>
      </c>
      <c r="D918" s="116" t="s">
        <v>286</v>
      </c>
      <c r="E918" s="116" t="s">
        <v>250</v>
      </c>
      <c r="F918" s="116" t="s">
        <v>5634</v>
      </c>
      <c r="G918" s="116" t="s">
        <v>389</v>
      </c>
      <c r="H918" s="117">
        <v>50</v>
      </c>
      <c r="I918" s="117"/>
      <c r="J918" s="117"/>
      <c r="K918" s="118"/>
      <c r="L918" s="110"/>
      <c r="O918" s="102" t="s">
        <v>5296</v>
      </c>
    </row>
    <row r="919" spans="1:15">
      <c r="A919" s="116" t="s">
        <v>2413</v>
      </c>
      <c r="B919" s="116" t="s">
        <v>186</v>
      </c>
      <c r="C919" s="116" t="s">
        <v>2412</v>
      </c>
      <c r="D919" s="116" t="s">
        <v>2411</v>
      </c>
      <c r="E919" s="116" t="s">
        <v>2307</v>
      </c>
      <c r="F919" s="116" t="s">
        <v>6012</v>
      </c>
      <c r="G919" s="116" t="s">
        <v>2410</v>
      </c>
      <c r="H919" s="117">
        <v>50</v>
      </c>
      <c r="I919" s="117"/>
      <c r="J919" s="117"/>
      <c r="K919" s="118"/>
      <c r="L919" s="110"/>
      <c r="O919" s="102" t="s">
        <v>5296</v>
      </c>
    </row>
    <row r="920" spans="1:15" hidden="1">
      <c r="A920" s="116" t="s">
        <v>1199</v>
      </c>
      <c r="B920" s="116" t="s">
        <v>3066</v>
      </c>
      <c r="C920" s="116" t="s">
        <v>3981</v>
      </c>
      <c r="D920" s="116" t="s">
        <v>3938</v>
      </c>
      <c r="E920" s="116" t="s">
        <v>3839</v>
      </c>
      <c r="F920" s="116" t="s">
        <v>5714</v>
      </c>
      <c r="G920" s="116" t="s">
        <v>3980</v>
      </c>
      <c r="H920" s="117"/>
      <c r="I920" s="117"/>
      <c r="J920" s="117"/>
      <c r="K920" s="118"/>
      <c r="L920" s="110"/>
    </row>
    <row r="921" spans="1:15">
      <c r="A921" s="116" t="s">
        <v>1031</v>
      </c>
      <c r="B921" s="116" t="s">
        <v>1030</v>
      </c>
      <c r="C921" s="116" t="s">
        <v>1029</v>
      </c>
      <c r="D921" s="116" t="s">
        <v>1028</v>
      </c>
      <c r="E921" s="116" t="s">
        <v>837</v>
      </c>
      <c r="F921" s="116" t="s">
        <v>6013</v>
      </c>
      <c r="G921" s="116" t="s">
        <v>1027</v>
      </c>
      <c r="H921" s="117">
        <v>1100</v>
      </c>
      <c r="I921" s="117">
        <v>123.75</v>
      </c>
      <c r="J921" s="117"/>
      <c r="K921" s="118">
        <f ca="1">TODAY()-34</f>
        <v>43960</v>
      </c>
      <c r="L921" s="110"/>
      <c r="O921" s="102" t="s">
        <v>5296</v>
      </c>
    </row>
    <row r="922" spans="1:15" hidden="1">
      <c r="A922" s="116" t="s">
        <v>2194</v>
      </c>
      <c r="B922" s="116" t="s">
        <v>1098</v>
      </c>
      <c r="C922" s="116" t="s">
        <v>2193</v>
      </c>
      <c r="D922" s="116" t="s">
        <v>2192</v>
      </c>
      <c r="E922" s="116" t="s">
        <v>2173</v>
      </c>
      <c r="F922" s="116" t="s">
        <v>6014</v>
      </c>
      <c r="G922" s="116" t="s">
        <v>2191</v>
      </c>
      <c r="H922" s="117"/>
      <c r="I922" s="117"/>
      <c r="J922" s="117"/>
      <c r="K922" s="118"/>
      <c r="L922" s="110"/>
    </row>
    <row r="923" spans="1:15" hidden="1">
      <c r="A923" s="116" t="s">
        <v>450</v>
      </c>
      <c r="B923" s="116" t="s">
        <v>1249</v>
      </c>
      <c r="C923" s="116" t="s">
        <v>1248</v>
      </c>
      <c r="D923" s="116" t="s">
        <v>1247</v>
      </c>
      <c r="E923" s="116" t="s">
        <v>1230</v>
      </c>
      <c r="F923" s="116" t="s">
        <v>6015</v>
      </c>
      <c r="G923" s="116" t="s">
        <v>1246</v>
      </c>
      <c r="H923" s="117"/>
      <c r="I923" s="117"/>
      <c r="J923" s="117"/>
      <c r="K923" s="118"/>
      <c r="L923" s="110"/>
    </row>
    <row r="924" spans="1:15" hidden="1">
      <c r="A924" s="116" t="s">
        <v>395</v>
      </c>
      <c r="B924" s="116" t="s">
        <v>1277</v>
      </c>
      <c r="C924" s="116" t="s">
        <v>3875</v>
      </c>
      <c r="D924" s="116" t="s">
        <v>3874</v>
      </c>
      <c r="E924" s="116" t="s">
        <v>3839</v>
      </c>
      <c r="F924" s="116" t="s">
        <v>5530</v>
      </c>
      <c r="G924" s="116" t="s">
        <v>3873</v>
      </c>
      <c r="H924" s="117"/>
      <c r="I924" s="117"/>
      <c r="J924" s="117"/>
      <c r="K924" s="118"/>
      <c r="L924" s="110"/>
    </row>
    <row r="925" spans="1:15" hidden="1">
      <c r="A925" s="116" t="s">
        <v>1080</v>
      </c>
      <c r="B925" s="116" t="s">
        <v>1079</v>
      </c>
      <c r="C925" s="116" t="s">
        <v>1078</v>
      </c>
      <c r="D925" s="116" t="s">
        <v>1073</v>
      </c>
      <c r="E925" s="116" t="s">
        <v>1054</v>
      </c>
      <c r="F925" s="116" t="s">
        <v>6016</v>
      </c>
      <c r="G925" s="116" t="s">
        <v>1077</v>
      </c>
      <c r="H925" s="117"/>
      <c r="I925" s="117"/>
      <c r="J925" s="117"/>
      <c r="K925" s="118"/>
      <c r="L925" s="110"/>
    </row>
    <row r="926" spans="1:15" hidden="1">
      <c r="A926" s="116" t="s">
        <v>1992</v>
      </c>
      <c r="B926" s="116" t="s">
        <v>1680</v>
      </c>
      <c r="C926" s="116" t="s">
        <v>2469</v>
      </c>
      <c r="D926" s="116" t="s">
        <v>2311</v>
      </c>
      <c r="E926" s="116" t="s">
        <v>2307</v>
      </c>
      <c r="F926" s="116" t="s">
        <v>5838</v>
      </c>
      <c r="G926" s="116" t="s">
        <v>2468</v>
      </c>
      <c r="H926" s="117"/>
      <c r="I926" s="117"/>
      <c r="J926" s="117"/>
      <c r="K926" s="118"/>
      <c r="L926" s="110"/>
    </row>
    <row r="927" spans="1:15" hidden="1">
      <c r="A927" s="116" t="s">
        <v>2434</v>
      </c>
      <c r="B927" s="116" t="s">
        <v>2433</v>
      </c>
      <c r="C927" s="116" t="s">
        <v>2432</v>
      </c>
      <c r="D927" s="116" t="s">
        <v>2431</v>
      </c>
      <c r="E927" s="116" t="s">
        <v>2307</v>
      </c>
      <c r="F927" s="116" t="s">
        <v>6017</v>
      </c>
      <c r="G927" s="116" t="s">
        <v>2430</v>
      </c>
      <c r="H927" s="117"/>
      <c r="I927" s="117"/>
      <c r="J927" s="117"/>
      <c r="K927" s="118"/>
      <c r="L927" s="110"/>
    </row>
    <row r="928" spans="1:15">
      <c r="A928" s="116" t="s">
        <v>2271</v>
      </c>
      <c r="B928" s="116" t="s">
        <v>2850</v>
      </c>
      <c r="C928" s="116" t="s">
        <v>2849</v>
      </c>
      <c r="D928" s="116" t="s">
        <v>2608</v>
      </c>
      <c r="E928" s="116" t="s">
        <v>2557</v>
      </c>
      <c r="F928" s="116" t="s">
        <v>4837</v>
      </c>
      <c r="G928" s="116" t="s">
        <v>2848</v>
      </c>
      <c r="H928" s="117">
        <v>50</v>
      </c>
      <c r="I928" s="117"/>
      <c r="J928" s="117"/>
      <c r="K928" s="118"/>
      <c r="L928" s="110"/>
      <c r="O928" s="102" t="s">
        <v>5296</v>
      </c>
    </row>
    <row r="929" spans="1:15" hidden="1">
      <c r="A929" s="116" t="s">
        <v>1160</v>
      </c>
      <c r="B929" s="116" t="s">
        <v>3849</v>
      </c>
      <c r="C929" s="116" t="s">
        <v>3848</v>
      </c>
      <c r="D929" s="116" t="s">
        <v>3847</v>
      </c>
      <c r="E929" s="116" t="s">
        <v>3839</v>
      </c>
      <c r="F929" s="116" t="s">
        <v>5385</v>
      </c>
      <c r="G929" s="116" t="s">
        <v>3846</v>
      </c>
      <c r="H929" s="117"/>
      <c r="I929" s="117"/>
      <c r="J929" s="117"/>
      <c r="K929" s="118"/>
      <c r="L929" s="110"/>
    </row>
    <row r="930" spans="1:15">
      <c r="A930" s="116" t="s">
        <v>2480</v>
      </c>
      <c r="B930" s="116" t="s">
        <v>253</v>
      </c>
      <c r="C930" s="116" t="s">
        <v>2479</v>
      </c>
      <c r="D930" s="116" t="s">
        <v>2478</v>
      </c>
      <c r="E930" s="116" t="s">
        <v>2477</v>
      </c>
      <c r="F930" s="116" t="s">
        <v>5817</v>
      </c>
      <c r="G930" s="116" t="s">
        <v>2476</v>
      </c>
      <c r="H930" s="102">
        <v>275</v>
      </c>
      <c r="I930" s="102">
        <v>0</v>
      </c>
      <c r="J930" s="102">
        <v>198</v>
      </c>
      <c r="K930" s="118"/>
      <c r="L930" s="110"/>
      <c r="O930" s="107" t="s">
        <v>5305</v>
      </c>
    </row>
    <row r="931" spans="1:15" hidden="1">
      <c r="A931" s="116" t="s">
        <v>314</v>
      </c>
      <c r="B931" s="116" t="s">
        <v>283</v>
      </c>
      <c r="C931" s="116" t="s">
        <v>1372</v>
      </c>
      <c r="D931" s="116" t="s">
        <v>1371</v>
      </c>
      <c r="E931" s="116" t="s">
        <v>1230</v>
      </c>
      <c r="F931" s="116" t="s">
        <v>6018</v>
      </c>
      <c r="G931" s="116" t="s">
        <v>1370</v>
      </c>
      <c r="H931" s="117"/>
      <c r="I931" s="117"/>
      <c r="J931" s="117"/>
      <c r="K931" s="118"/>
      <c r="L931" s="110"/>
    </row>
    <row r="932" spans="1:15" hidden="1">
      <c r="A932" s="116" t="s">
        <v>3525</v>
      </c>
      <c r="B932" s="116" t="s">
        <v>535</v>
      </c>
      <c r="C932" s="116" t="s">
        <v>3524</v>
      </c>
      <c r="D932" s="116" t="s">
        <v>3523</v>
      </c>
      <c r="E932" s="116" t="s">
        <v>3499</v>
      </c>
      <c r="F932" s="116" t="s">
        <v>6019</v>
      </c>
      <c r="G932" s="116" t="s">
        <v>3522</v>
      </c>
      <c r="H932" s="117"/>
      <c r="I932" s="117"/>
      <c r="J932" s="117"/>
      <c r="K932" s="118"/>
      <c r="L932" s="110"/>
    </row>
    <row r="933" spans="1:15" hidden="1">
      <c r="A933" s="116" t="s">
        <v>2726</v>
      </c>
      <c r="B933" s="116" t="s">
        <v>595</v>
      </c>
      <c r="C933" s="116" t="s">
        <v>2725</v>
      </c>
      <c r="D933" s="116" t="s">
        <v>2595</v>
      </c>
      <c r="E933" s="116" t="s">
        <v>2557</v>
      </c>
      <c r="F933" s="116" t="s">
        <v>4571</v>
      </c>
      <c r="G933" s="116" t="s">
        <v>2724</v>
      </c>
      <c r="H933" s="117"/>
      <c r="I933" s="117"/>
      <c r="J933" s="117"/>
      <c r="K933" s="118"/>
      <c r="L933" s="110"/>
    </row>
    <row r="934" spans="1:15" hidden="1">
      <c r="A934" s="116" t="s">
        <v>450</v>
      </c>
      <c r="B934" s="116" t="s">
        <v>947</v>
      </c>
      <c r="C934" s="116" t="s">
        <v>946</v>
      </c>
      <c r="D934" s="116" t="s">
        <v>945</v>
      </c>
      <c r="E934" s="116" t="s">
        <v>837</v>
      </c>
      <c r="F934" s="116" t="s">
        <v>6020</v>
      </c>
      <c r="G934" s="116" t="s">
        <v>944</v>
      </c>
      <c r="H934" s="117"/>
      <c r="I934" s="117"/>
      <c r="J934" s="117"/>
      <c r="K934" s="118"/>
      <c r="L934" s="110"/>
    </row>
    <row r="935" spans="1:15" hidden="1">
      <c r="A935" s="116" t="s">
        <v>494</v>
      </c>
      <c r="B935" s="116" t="s">
        <v>852</v>
      </c>
      <c r="C935" s="116" t="s">
        <v>1976</v>
      </c>
      <c r="D935" s="116" t="s">
        <v>1975</v>
      </c>
      <c r="E935" s="116" t="s">
        <v>1954</v>
      </c>
      <c r="F935" s="116" t="s">
        <v>6021</v>
      </c>
      <c r="G935" s="116" t="s">
        <v>1974</v>
      </c>
      <c r="H935" s="117"/>
      <c r="I935" s="117"/>
      <c r="J935" s="117"/>
      <c r="K935" s="118"/>
      <c r="L935" s="110"/>
    </row>
    <row r="936" spans="1:15">
      <c r="A936" s="116" t="s">
        <v>3950</v>
      </c>
      <c r="B936" s="116" t="s">
        <v>1133</v>
      </c>
      <c r="C936" s="116" t="s">
        <v>3949</v>
      </c>
      <c r="D936" s="116" t="s">
        <v>3948</v>
      </c>
      <c r="E936" s="116" t="s">
        <v>3839</v>
      </c>
      <c r="F936" s="116" t="s">
        <v>5718</v>
      </c>
      <c r="G936" s="116" t="s">
        <v>3947</v>
      </c>
      <c r="H936" s="102">
        <v>275</v>
      </c>
      <c r="I936" s="102">
        <v>0</v>
      </c>
      <c r="J936" s="102">
        <v>0</v>
      </c>
      <c r="K936" s="118"/>
      <c r="L936" s="110"/>
      <c r="O936" s="102" t="s">
        <v>5296</v>
      </c>
    </row>
    <row r="937" spans="1:15" hidden="1">
      <c r="A937" s="116" t="s">
        <v>107</v>
      </c>
      <c r="B937" s="116" t="s">
        <v>1538</v>
      </c>
      <c r="C937" s="116" t="s">
        <v>1537</v>
      </c>
      <c r="D937" s="116" t="s">
        <v>1536</v>
      </c>
      <c r="E937" s="116" t="s">
        <v>1230</v>
      </c>
      <c r="F937" s="116" t="s">
        <v>6022</v>
      </c>
      <c r="G937" s="116" t="s">
        <v>1535</v>
      </c>
      <c r="H937" s="117"/>
      <c r="I937" s="117"/>
      <c r="J937" s="117"/>
      <c r="K937" s="118"/>
      <c r="L937" s="110"/>
    </row>
    <row r="938" spans="1:15" hidden="1">
      <c r="A938" s="116" t="s">
        <v>1419</v>
      </c>
      <c r="B938" s="116" t="s">
        <v>637</v>
      </c>
      <c r="C938" s="116" t="s">
        <v>1418</v>
      </c>
      <c r="D938" s="116" t="s">
        <v>1417</v>
      </c>
      <c r="E938" s="116" t="s">
        <v>1230</v>
      </c>
      <c r="F938" s="116" t="s">
        <v>6023</v>
      </c>
      <c r="G938" s="116" t="s">
        <v>1416</v>
      </c>
      <c r="H938" s="117"/>
      <c r="I938" s="117"/>
      <c r="J938" s="117"/>
      <c r="K938" s="118"/>
      <c r="L938" s="110"/>
    </row>
    <row r="939" spans="1:15">
      <c r="A939" s="116" t="s">
        <v>1150</v>
      </c>
      <c r="B939" s="116" t="s">
        <v>2120</v>
      </c>
      <c r="C939" s="116" t="s">
        <v>4112</v>
      </c>
      <c r="D939" s="116" t="s">
        <v>3886</v>
      </c>
      <c r="E939" s="116" t="s">
        <v>3839</v>
      </c>
      <c r="F939" s="116" t="s">
        <v>5778</v>
      </c>
      <c r="G939" s="116" t="s">
        <v>4111</v>
      </c>
      <c r="H939" s="117">
        <v>1100</v>
      </c>
      <c r="I939" s="117">
        <v>495</v>
      </c>
      <c r="J939" s="117"/>
      <c r="K939" s="118">
        <f ca="1">TODAY()-46</f>
        <v>43948</v>
      </c>
      <c r="L939" s="105" t="s">
        <v>5281</v>
      </c>
      <c r="O939" s="102" t="s">
        <v>5296</v>
      </c>
    </row>
    <row r="940" spans="1:15" hidden="1">
      <c r="A940" s="116" t="s">
        <v>503</v>
      </c>
      <c r="B940" s="116" t="s">
        <v>268</v>
      </c>
      <c r="C940" s="116" t="s">
        <v>2729</v>
      </c>
      <c r="D940" s="116" t="s">
        <v>2728</v>
      </c>
      <c r="E940" s="116" t="s">
        <v>2557</v>
      </c>
      <c r="F940" s="116" t="s">
        <v>6024</v>
      </c>
      <c r="G940" s="116" t="s">
        <v>2727</v>
      </c>
      <c r="H940" s="117"/>
      <c r="I940" s="117"/>
      <c r="J940" s="117"/>
      <c r="K940" s="118"/>
      <c r="L940" s="110"/>
    </row>
    <row r="941" spans="1:15" hidden="1">
      <c r="A941" s="116" t="s">
        <v>83</v>
      </c>
      <c r="B941" s="116" t="s">
        <v>2423</v>
      </c>
      <c r="C941" s="116" t="s">
        <v>2422</v>
      </c>
      <c r="D941" s="116" t="s">
        <v>2421</v>
      </c>
      <c r="E941" s="116" t="s">
        <v>2307</v>
      </c>
      <c r="F941" s="116" t="s">
        <v>6025</v>
      </c>
      <c r="G941" s="116" t="s">
        <v>2420</v>
      </c>
      <c r="H941" s="117"/>
      <c r="I941" s="117"/>
      <c r="J941" s="117"/>
      <c r="K941" s="118"/>
      <c r="L941" s="110"/>
    </row>
    <row r="942" spans="1:15" hidden="1">
      <c r="A942" s="116" t="s">
        <v>279</v>
      </c>
      <c r="B942" s="116" t="s">
        <v>1525</v>
      </c>
      <c r="C942" s="116" t="s">
        <v>1524</v>
      </c>
      <c r="D942" s="116" t="s">
        <v>1523</v>
      </c>
      <c r="E942" s="116" t="s">
        <v>1230</v>
      </c>
      <c r="F942" s="116" t="s">
        <v>5804</v>
      </c>
      <c r="G942" s="116" t="s">
        <v>1522</v>
      </c>
      <c r="H942" s="117"/>
      <c r="I942" s="117"/>
      <c r="J942" s="117"/>
      <c r="K942" s="118"/>
      <c r="L942" s="110"/>
    </row>
    <row r="943" spans="1:15" hidden="1">
      <c r="A943" s="116" t="s">
        <v>274</v>
      </c>
      <c r="B943" s="116" t="s">
        <v>87</v>
      </c>
      <c r="C943" s="116" t="s">
        <v>3283</v>
      </c>
      <c r="D943" s="116" t="s">
        <v>2595</v>
      </c>
      <c r="E943" s="116" t="s">
        <v>2557</v>
      </c>
      <c r="F943" s="116" t="s">
        <v>4571</v>
      </c>
      <c r="G943" s="116" t="s">
        <v>3282</v>
      </c>
      <c r="H943" s="117"/>
      <c r="I943" s="117"/>
      <c r="J943" s="117"/>
      <c r="K943" s="118"/>
      <c r="L943" s="110"/>
    </row>
    <row r="944" spans="1:15">
      <c r="A944" s="116" t="s">
        <v>155</v>
      </c>
      <c r="B944" s="116" t="s">
        <v>2882</v>
      </c>
      <c r="C944" s="116" t="s">
        <v>2881</v>
      </c>
      <c r="D944" s="116" t="s">
        <v>2602</v>
      </c>
      <c r="E944" s="116" t="s">
        <v>2557</v>
      </c>
      <c r="F944" s="116" t="s">
        <v>4646</v>
      </c>
      <c r="G944" s="116" t="s">
        <v>2880</v>
      </c>
      <c r="H944" s="117">
        <v>50</v>
      </c>
      <c r="I944" s="117"/>
      <c r="J944" s="117"/>
      <c r="K944" s="118"/>
      <c r="L944" s="110"/>
      <c r="O944" s="102" t="s">
        <v>5296</v>
      </c>
    </row>
    <row r="945" spans="1:15" hidden="1">
      <c r="A945" s="116" t="s">
        <v>372</v>
      </c>
      <c r="B945" s="116" t="s">
        <v>4249</v>
      </c>
      <c r="C945" s="116" t="s">
        <v>4248</v>
      </c>
      <c r="D945" s="116" t="s">
        <v>4247</v>
      </c>
      <c r="E945" s="116" t="s">
        <v>4156</v>
      </c>
      <c r="F945" s="116" t="s">
        <v>6026</v>
      </c>
      <c r="G945" s="116" t="s">
        <v>4246</v>
      </c>
      <c r="H945" s="117"/>
      <c r="I945" s="117"/>
      <c r="J945" s="117"/>
      <c r="K945" s="118"/>
      <c r="L945" s="110"/>
    </row>
    <row r="946" spans="1:15">
      <c r="A946" s="116" t="s">
        <v>177</v>
      </c>
      <c r="B946" s="116" t="s">
        <v>4333</v>
      </c>
      <c r="C946" s="116" t="s">
        <v>4332</v>
      </c>
      <c r="D946" s="116" t="s">
        <v>4331</v>
      </c>
      <c r="E946" s="116" t="s">
        <v>4156</v>
      </c>
      <c r="F946" s="116" t="s">
        <v>6027</v>
      </c>
      <c r="G946" s="116" t="s">
        <v>4330</v>
      </c>
      <c r="H946" s="117">
        <v>50</v>
      </c>
      <c r="I946" s="117"/>
      <c r="J946" s="117"/>
      <c r="K946" s="118"/>
      <c r="L946" s="110"/>
      <c r="O946" s="102" t="s">
        <v>5296</v>
      </c>
    </row>
    <row r="947" spans="1:15" hidden="1">
      <c r="A947" s="116" t="s">
        <v>3770</v>
      </c>
      <c r="B947" s="116" t="s">
        <v>1051</v>
      </c>
      <c r="C947" s="116" t="s">
        <v>3769</v>
      </c>
      <c r="D947" s="116" t="s">
        <v>3768</v>
      </c>
      <c r="E947" s="116" t="s">
        <v>3730</v>
      </c>
      <c r="F947" s="116" t="s">
        <v>6028</v>
      </c>
      <c r="G947" s="116" t="s">
        <v>3767</v>
      </c>
      <c r="H947" s="117"/>
      <c r="I947" s="117"/>
      <c r="J947" s="117"/>
      <c r="K947" s="118"/>
      <c r="L947" s="110"/>
    </row>
    <row r="948" spans="1:15" hidden="1">
      <c r="A948" s="116" t="s">
        <v>587</v>
      </c>
      <c r="B948" s="116" t="s">
        <v>1433</v>
      </c>
      <c r="C948" s="116" t="s">
        <v>1432</v>
      </c>
      <c r="D948" s="116" t="s">
        <v>1431</v>
      </c>
      <c r="E948" s="116" t="s">
        <v>1230</v>
      </c>
      <c r="F948" s="116" t="s">
        <v>6029</v>
      </c>
      <c r="G948" s="116" t="s">
        <v>1430</v>
      </c>
      <c r="H948" s="117"/>
      <c r="I948" s="117"/>
      <c r="J948" s="117"/>
      <c r="K948" s="118"/>
      <c r="L948" s="110"/>
    </row>
    <row r="949" spans="1:15">
      <c r="A949" s="116" t="s">
        <v>1375</v>
      </c>
      <c r="B949" s="116" t="s">
        <v>637</v>
      </c>
      <c r="C949" s="116" t="s">
        <v>3426</v>
      </c>
      <c r="D949" s="116" t="s">
        <v>3425</v>
      </c>
      <c r="E949" s="116" t="s">
        <v>2557</v>
      </c>
      <c r="F949" s="116" t="s">
        <v>6030</v>
      </c>
      <c r="G949" s="116" t="s">
        <v>3424</v>
      </c>
      <c r="H949" s="117">
        <v>1100</v>
      </c>
      <c r="I949" s="117">
        <v>495</v>
      </c>
      <c r="J949" s="117"/>
      <c r="K949" s="118">
        <f ca="1">TODAY()-55</f>
        <v>43939</v>
      </c>
      <c r="L949" s="110"/>
      <c r="O949" s="102" t="s">
        <v>5296</v>
      </c>
    </row>
    <row r="950" spans="1:15" hidden="1">
      <c r="A950" s="116" t="s">
        <v>53</v>
      </c>
      <c r="B950" s="116" t="s">
        <v>3553</v>
      </c>
      <c r="C950" s="116" t="s">
        <v>3552</v>
      </c>
      <c r="D950" s="116" t="s">
        <v>333</v>
      </c>
      <c r="E950" s="116" t="s">
        <v>3530</v>
      </c>
      <c r="F950" s="116" t="s">
        <v>5341</v>
      </c>
      <c r="G950" s="116" t="s">
        <v>3551</v>
      </c>
      <c r="H950" s="117"/>
      <c r="I950" s="117"/>
      <c r="J950" s="117"/>
      <c r="K950" s="118"/>
      <c r="L950" s="110"/>
    </row>
    <row r="951" spans="1:15" hidden="1">
      <c r="A951" s="116" t="s">
        <v>663</v>
      </c>
      <c r="B951" s="116" t="s">
        <v>677</v>
      </c>
      <c r="C951" s="116" t="s">
        <v>1902</v>
      </c>
      <c r="D951" s="116" t="s">
        <v>1901</v>
      </c>
      <c r="E951" s="116" t="s">
        <v>1759</v>
      </c>
      <c r="F951" s="116" t="s">
        <v>6031</v>
      </c>
      <c r="G951" s="116" t="s">
        <v>1900</v>
      </c>
      <c r="H951" s="117"/>
      <c r="I951" s="117"/>
      <c r="J951" s="117"/>
      <c r="K951" s="118"/>
      <c r="L951" s="110"/>
    </row>
    <row r="952" spans="1:15">
      <c r="A952" s="116" t="s">
        <v>705</v>
      </c>
      <c r="B952" s="116" t="s">
        <v>704</v>
      </c>
      <c r="C952" s="116" t="s">
        <v>703</v>
      </c>
      <c r="D952" s="116" t="s">
        <v>598</v>
      </c>
      <c r="E952" s="116" t="s">
        <v>574</v>
      </c>
      <c r="F952" s="116" t="s">
        <v>6032</v>
      </c>
      <c r="G952" s="116" t="s">
        <v>702</v>
      </c>
      <c r="H952" s="117"/>
      <c r="I952" s="117">
        <v>495</v>
      </c>
      <c r="J952" s="117"/>
      <c r="K952" s="118">
        <f ca="1">TODAY()-42</f>
        <v>43952</v>
      </c>
      <c r="L952" s="109" t="s">
        <v>5289</v>
      </c>
      <c r="M952" s="107" t="s">
        <v>4857</v>
      </c>
      <c r="N952" s="107">
        <v>3500</v>
      </c>
      <c r="O952" s="107" t="s">
        <v>5312</v>
      </c>
    </row>
    <row r="953" spans="1:15">
      <c r="A953" s="116" t="s">
        <v>116</v>
      </c>
      <c r="B953" s="116" t="s">
        <v>1452</v>
      </c>
      <c r="C953" s="116" t="s">
        <v>1451</v>
      </c>
      <c r="D953" s="116" t="s">
        <v>1450</v>
      </c>
      <c r="E953" s="116" t="s">
        <v>1230</v>
      </c>
      <c r="F953" s="116" t="s">
        <v>6033</v>
      </c>
      <c r="G953" s="116" t="s">
        <v>1449</v>
      </c>
      <c r="H953" s="117">
        <v>50</v>
      </c>
      <c r="I953" s="117"/>
      <c r="J953" s="117"/>
      <c r="K953" s="118"/>
      <c r="L953" s="110"/>
      <c r="O953" s="102" t="s">
        <v>5296</v>
      </c>
    </row>
    <row r="954" spans="1:15" hidden="1">
      <c r="A954" s="116" t="s">
        <v>1773</v>
      </c>
      <c r="B954" s="116" t="s">
        <v>595</v>
      </c>
      <c r="C954" s="116" t="s">
        <v>1772</v>
      </c>
      <c r="D954" s="116" t="s">
        <v>1771</v>
      </c>
      <c r="E954" s="116" t="s">
        <v>1759</v>
      </c>
      <c r="F954" s="116" t="s">
        <v>6034</v>
      </c>
      <c r="G954" s="116" t="s">
        <v>1770</v>
      </c>
      <c r="H954" s="117"/>
      <c r="I954" s="117"/>
      <c r="J954" s="117"/>
      <c r="K954" s="118"/>
      <c r="L954" s="110"/>
    </row>
    <row r="955" spans="1:15" hidden="1">
      <c r="A955" s="116" t="s">
        <v>3096</v>
      </c>
      <c r="B955" s="116" t="s">
        <v>1208</v>
      </c>
      <c r="C955" s="116" t="s">
        <v>3095</v>
      </c>
      <c r="D955" s="116" t="s">
        <v>2608</v>
      </c>
      <c r="E955" s="116" t="s">
        <v>2557</v>
      </c>
      <c r="F955" s="116" t="s">
        <v>4837</v>
      </c>
      <c r="G955" s="116" t="s">
        <v>3094</v>
      </c>
      <c r="H955" s="117"/>
      <c r="I955" s="117"/>
      <c r="J955" s="117"/>
      <c r="K955" s="118"/>
      <c r="L955" s="110"/>
    </row>
    <row r="956" spans="1:15" hidden="1">
      <c r="A956" s="116" t="s">
        <v>1003</v>
      </c>
      <c r="B956" s="116" t="s">
        <v>3316</v>
      </c>
      <c r="C956" s="116" t="s">
        <v>3315</v>
      </c>
      <c r="D956" s="116" t="s">
        <v>3314</v>
      </c>
      <c r="E956" s="116" t="s">
        <v>2557</v>
      </c>
      <c r="F956" s="116" t="s">
        <v>6035</v>
      </c>
      <c r="G956" s="116" t="s">
        <v>3313</v>
      </c>
      <c r="H956" s="117"/>
      <c r="I956" s="117"/>
      <c r="J956" s="117"/>
      <c r="K956" s="118"/>
      <c r="L956" s="110"/>
    </row>
    <row r="957" spans="1:15" hidden="1">
      <c r="A957" s="116" t="s">
        <v>980</v>
      </c>
      <c r="B957" s="116" t="s">
        <v>3819</v>
      </c>
      <c r="C957" s="116" t="s">
        <v>3818</v>
      </c>
      <c r="D957" s="116" t="s">
        <v>3817</v>
      </c>
      <c r="E957" s="116" t="s">
        <v>3730</v>
      </c>
      <c r="F957" s="116" t="s">
        <v>6036</v>
      </c>
      <c r="G957" s="116"/>
      <c r="H957" s="117"/>
      <c r="I957" s="117"/>
      <c r="J957" s="117"/>
      <c r="K957" s="118"/>
      <c r="L957" s="110"/>
    </row>
    <row r="958" spans="1:15" hidden="1">
      <c r="A958" s="116" t="s">
        <v>2953</v>
      </c>
      <c r="B958" s="116" t="s">
        <v>2952</v>
      </c>
      <c r="C958" s="116" t="s">
        <v>2951</v>
      </c>
      <c r="D958" s="116" t="s">
        <v>2950</v>
      </c>
      <c r="E958" s="116" t="s">
        <v>2557</v>
      </c>
      <c r="F958" s="116" t="s">
        <v>6037</v>
      </c>
      <c r="G958" s="116" t="s">
        <v>2949</v>
      </c>
      <c r="H958" s="117"/>
      <c r="I958" s="117"/>
      <c r="J958" s="117"/>
      <c r="K958" s="118"/>
      <c r="L958" s="110"/>
    </row>
    <row r="959" spans="1:15" hidden="1">
      <c r="A959" s="116" t="s">
        <v>455</v>
      </c>
      <c r="B959" s="116" t="s">
        <v>754</v>
      </c>
      <c r="C959" s="116" t="s">
        <v>3320</v>
      </c>
      <c r="D959" s="116" t="s">
        <v>3205</v>
      </c>
      <c r="E959" s="116" t="s">
        <v>2557</v>
      </c>
      <c r="F959" s="116" t="s">
        <v>6038</v>
      </c>
      <c r="G959" s="116" t="s">
        <v>3319</v>
      </c>
      <c r="H959" s="117"/>
      <c r="I959" s="117"/>
      <c r="J959" s="117"/>
      <c r="K959" s="118"/>
      <c r="L959" s="110"/>
    </row>
    <row r="960" spans="1:15">
      <c r="A960" s="116" t="s">
        <v>460</v>
      </c>
      <c r="B960" s="116" t="s">
        <v>1874</v>
      </c>
      <c r="C960" s="116" t="s">
        <v>3415</v>
      </c>
      <c r="D960" s="116" t="s">
        <v>3414</v>
      </c>
      <c r="E960" s="116" t="s">
        <v>2557</v>
      </c>
      <c r="F960" s="116" t="s">
        <v>6039</v>
      </c>
      <c r="G960" s="116" t="s">
        <v>3413</v>
      </c>
      <c r="H960" s="117">
        <v>1100</v>
      </c>
      <c r="I960" s="117">
        <v>495</v>
      </c>
      <c r="J960" s="117"/>
      <c r="K960" s="118">
        <f ca="1">TODAY()-38</f>
        <v>43956</v>
      </c>
      <c r="L960" s="110"/>
      <c r="O960" s="102" t="s">
        <v>5296</v>
      </c>
    </row>
    <row r="961" spans="1:15" hidden="1">
      <c r="A961" s="116" t="s">
        <v>74</v>
      </c>
      <c r="B961" s="116" t="s">
        <v>2588</v>
      </c>
      <c r="C961" s="116" t="s">
        <v>2587</v>
      </c>
      <c r="D961" s="116" t="s">
        <v>2586</v>
      </c>
      <c r="E961" s="116" t="s">
        <v>2557</v>
      </c>
      <c r="F961" s="116" t="s">
        <v>5472</v>
      </c>
      <c r="G961" s="116" t="s">
        <v>2585</v>
      </c>
      <c r="H961" s="117"/>
      <c r="I961" s="117"/>
      <c r="J961" s="117"/>
      <c r="K961" s="118"/>
      <c r="L961" s="110"/>
    </row>
    <row r="962" spans="1:15" hidden="1">
      <c r="A962" s="116" t="s">
        <v>3250</v>
      </c>
      <c r="B962" s="116" t="s">
        <v>677</v>
      </c>
      <c r="C962" s="116" t="s">
        <v>3249</v>
      </c>
      <c r="D962" s="116" t="s">
        <v>2595</v>
      </c>
      <c r="E962" s="116" t="s">
        <v>2557</v>
      </c>
      <c r="F962" s="116" t="s">
        <v>4571</v>
      </c>
      <c r="G962" s="116" t="s">
        <v>3248</v>
      </c>
      <c r="H962" s="117"/>
      <c r="I962" s="117"/>
      <c r="J962" s="117"/>
      <c r="K962" s="118"/>
      <c r="L962" s="110"/>
    </row>
    <row r="963" spans="1:15" hidden="1">
      <c r="A963" s="116" t="s">
        <v>279</v>
      </c>
      <c r="B963" s="116" t="s">
        <v>4237</v>
      </c>
      <c r="C963" s="116" t="s">
        <v>4236</v>
      </c>
      <c r="D963" s="116" t="s">
        <v>1460</v>
      </c>
      <c r="E963" s="116" t="s">
        <v>4156</v>
      </c>
      <c r="F963" s="116" t="s">
        <v>6040</v>
      </c>
      <c r="G963" s="116" t="s">
        <v>4235</v>
      </c>
      <c r="H963" s="117"/>
      <c r="I963" s="117"/>
      <c r="J963" s="117"/>
      <c r="K963" s="118"/>
      <c r="L963" s="110"/>
    </row>
    <row r="964" spans="1:15">
      <c r="A964" s="116" t="s">
        <v>877</v>
      </c>
      <c r="B964" s="116" t="s">
        <v>927</v>
      </c>
      <c r="C964" s="116" t="s">
        <v>3354</v>
      </c>
      <c r="D964" s="116" t="s">
        <v>3353</v>
      </c>
      <c r="E964" s="116" t="s">
        <v>2557</v>
      </c>
      <c r="F964" s="116" t="s">
        <v>6041</v>
      </c>
      <c r="G964" s="116" t="s">
        <v>3352</v>
      </c>
      <c r="H964" s="117">
        <v>1100</v>
      </c>
      <c r="I964" s="117">
        <v>123.75</v>
      </c>
      <c r="J964" s="117"/>
      <c r="K964" s="118">
        <f ca="1">TODAY()-3</f>
        <v>43991</v>
      </c>
      <c r="L964" s="110"/>
      <c r="O964" s="102" t="s">
        <v>5296</v>
      </c>
    </row>
    <row r="965" spans="1:15" hidden="1">
      <c r="A965" s="116" t="s">
        <v>1613</v>
      </c>
      <c r="B965" s="116" t="s">
        <v>2287</v>
      </c>
      <c r="C965" s="116" t="s">
        <v>2286</v>
      </c>
      <c r="D965" s="116" t="s">
        <v>1318</v>
      </c>
      <c r="E965" s="116" t="s">
        <v>2260</v>
      </c>
      <c r="F965" s="116" t="s">
        <v>6042</v>
      </c>
      <c r="G965" s="116" t="s">
        <v>2285</v>
      </c>
      <c r="H965" s="117"/>
      <c r="I965" s="117"/>
      <c r="J965" s="117"/>
      <c r="K965" s="118"/>
      <c r="L965" s="110"/>
    </row>
    <row r="966" spans="1:15" hidden="1">
      <c r="A966" s="116" t="s">
        <v>116</v>
      </c>
      <c r="B966" s="116" t="s">
        <v>2467</v>
      </c>
      <c r="C966" s="116" t="s">
        <v>2466</v>
      </c>
      <c r="D966" s="116" t="s">
        <v>2465</v>
      </c>
      <c r="E966" s="116" t="s">
        <v>2307</v>
      </c>
      <c r="F966" s="116" t="s">
        <v>6043</v>
      </c>
      <c r="G966" s="116" t="s">
        <v>2464</v>
      </c>
      <c r="H966" s="117"/>
      <c r="I966" s="117"/>
      <c r="J966" s="117"/>
      <c r="K966" s="118"/>
      <c r="L966" s="110"/>
    </row>
    <row r="967" spans="1:15" hidden="1">
      <c r="A967" s="116" t="s">
        <v>3658</v>
      </c>
      <c r="B967" s="116" t="s">
        <v>1826</v>
      </c>
      <c r="C967" s="116" t="s">
        <v>3657</v>
      </c>
      <c r="D967" s="116" t="s">
        <v>3656</v>
      </c>
      <c r="E967" s="116" t="s">
        <v>3639</v>
      </c>
      <c r="F967" s="116" t="s">
        <v>6044</v>
      </c>
      <c r="G967" s="116" t="s">
        <v>3655</v>
      </c>
      <c r="H967" s="117"/>
      <c r="I967" s="117"/>
      <c r="J967" s="117"/>
      <c r="K967" s="118"/>
      <c r="L967" s="110"/>
    </row>
    <row r="968" spans="1:15">
      <c r="A968" s="116" t="s">
        <v>155</v>
      </c>
      <c r="B968" s="116" t="s">
        <v>4273</v>
      </c>
      <c r="C968" s="116" t="s">
        <v>4272</v>
      </c>
      <c r="D968" s="116" t="s">
        <v>4271</v>
      </c>
      <c r="E968" s="116" t="s">
        <v>4156</v>
      </c>
      <c r="F968" s="116" t="s">
        <v>6045</v>
      </c>
      <c r="G968" s="116" t="s">
        <v>4270</v>
      </c>
      <c r="H968" s="117">
        <v>50</v>
      </c>
      <c r="I968" s="117"/>
      <c r="J968" s="117"/>
      <c r="K968" s="118"/>
      <c r="L968" s="110"/>
      <c r="O968" s="102" t="s">
        <v>5296</v>
      </c>
    </row>
    <row r="969" spans="1:15">
      <c r="A969" s="116" t="s">
        <v>2008</v>
      </c>
      <c r="B969" s="116" t="s">
        <v>220</v>
      </c>
      <c r="C969" s="116" t="s">
        <v>3252</v>
      </c>
      <c r="D969" s="116" t="s">
        <v>2888</v>
      </c>
      <c r="E969" s="116" t="s">
        <v>2557</v>
      </c>
      <c r="F969" s="116" t="s">
        <v>6046</v>
      </c>
      <c r="G969" s="116" t="s">
        <v>3251</v>
      </c>
      <c r="H969" s="117">
        <v>50</v>
      </c>
      <c r="I969" s="117"/>
      <c r="J969" s="117"/>
      <c r="K969" s="118"/>
      <c r="L969" s="110"/>
      <c r="O969" s="102" t="s">
        <v>5296</v>
      </c>
    </row>
    <row r="970" spans="1:15" hidden="1">
      <c r="A970" s="116" t="s">
        <v>1031</v>
      </c>
      <c r="B970" s="116" t="s">
        <v>2232</v>
      </c>
      <c r="C970" s="116" t="s">
        <v>4012</v>
      </c>
      <c r="D970" s="116" t="s">
        <v>4011</v>
      </c>
      <c r="E970" s="116" t="s">
        <v>3839</v>
      </c>
      <c r="F970" s="116" t="s">
        <v>6047</v>
      </c>
      <c r="G970" s="116" t="s">
        <v>4010</v>
      </c>
      <c r="H970" s="117"/>
      <c r="I970" s="117"/>
      <c r="J970" s="117"/>
      <c r="K970" s="118"/>
      <c r="L970" s="110"/>
    </row>
    <row r="971" spans="1:15" hidden="1">
      <c r="A971" s="116" t="s">
        <v>235</v>
      </c>
      <c r="B971" s="116" t="s">
        <v>2856</v>
      </c>
      <c r="C971" s="116" t="s">
        <v>2855</v>
      </c>
      <c r="D971" s="116" t="s">
        <v>2854</v>
      </c>
      <c r="E971" s="116" t="s">
        <v>2557</v>
      </c>
      <c r="F971" s="116" t="s">
        <v>6048</v>
      </c>
      <c r="G971" s="116" t="s">
        <v>2853</v>
      </c>
      <c r="H971" s="117"/>
      <c r="I971" s="117"/>
      <c r="J971" s="117"/>
      <c r="K971" s="118"/>
      <c r="L971" s="110"/>
    </row>
    <row r="972" spans="1:15" hidden="1">
      <c r="A972" s="116" t="s">
        <v>1076</v>
      </c>
      <c r="B972" s="116" t="s">
        <v>3650</v>
      </c>
      <c r="C972" s="116" t="s">
        <v>3649</v>
      </c>
      <c r="D972" s="116" t="s">
        <v>3648</v>
      </c>
      <c r="E972" s="116" t="s">
        <v>3639</v>
      </c>
      <c r="F972" s="116" t="s">
        <v>6049</v>
      </c>
      <c r="G972" s="116" t="s">
        <v>3647</v>
      </c>
      <c r="H972" s="117"/>
      <c r="I972" s="117"/>
      <c r="J972" s="117"/>
      <c r="K972" s="118"/>
      <c r="L972" s="110"/>
    </row>
    <row r="973" spans="1:15" hidden="1">
      <c r="A973" s="116" t="s">
        <v>868</v>
      </c>
      <c r="B973" s="116" t="s">
        <v>867</v>
      </c>
      <c r="C973" s="116" t="s">
        <v>866</v>
      </c>
      <c r="D973" s="116" t="s">
        <v>865</v>
      </c>
      <c r="E973" s="116" t="s">
        <v>837</v>
      </c>
      <c r="F973" s="116" t="s">
        <v>6050</v>
      </c>
      <c r="G973" s="116" t="s">
        <v>864</v>
      </c>
      <c r="H973" s="117"/>
      <c r="I973" s="117"/>
      <c r="J973" s="117"/>
      <c r="K973" s="118"/>
      <c r="L973" s="110"/>
    </row>
    <row r="974" spans="1:15" hidden="1">
      <c r="A974" s="116" t="s">
        <v>2167</v>
      </c>
      <c r="B974" s="116" t="s">
        <v>215</v>
      </c>
      <c r="C974" s="116" t="s">
        <v>2454</v>
      </c>
      <c r="D974" s="116" t="s">
        <v>2367</v>
      </c>
      <c r="E974" s="116" t="s">
        <v>2307</v>
      </c>
      <c r="F974" s="116" t="s">
        <v>5806</v>
      </c>
      <c r="G974" s="116" t="s">
        <v>2453</v>
      </c>
      <c r="H974" s="117"/>
      <c r="I974" s="117"/>
      <c r="J974" s="117"/>
      <c r="K974" s="118"/>
      <c r="L974" s="110"/>
    </row>
    <row r="975" spans="1:15">
      <c r="A975" s="116" t="s">
        <v>1103</v>
      </c>
      <c r="B975" s="116" t="s">
        <v>2171</v>
      </c>
      <c r="C975" s="116" t="s">
        <v>2170</v>
      </c>
      <c r="D975" s="116" t="s">
        <v>2169</v>
      </c>
      <c r="E975" s="116" t="s">
        <v>2164</v>
      </c>
      <c r="F975" s="116" t="s">
        <v>6051</v>
      </c>
      <c r="G975" s="116" t="s">
        <v>2168</v>
      </c>
      <c r="H975" s="117">
        <v>1100</v>
      </c>
      <c r="I975" s="117">
        <v>123.75</v>
      </c>
      <c r="J975" s="117"/>
      <c r="K975" s="118">
        <f ca="1">TODAY()-39</f>
        <v>43955</v>
      </c>
      <c r="L975" s="110"/>
      <c r="O975" s="102" t="s">
        <v>5296</v>
      </c>
    </row>
    <row r="976" spans="1:15" hidden="1">
      <c r="A976" s="116" t="s">
        <v>587</v>
      </c>
      <c r="B976" s="116" t="s">
        <v>895</v>
      </c>
      <c r="C976" s="116" t="s">
        <v>894</v>
      </c>
      <c r="D976" s="116" t="s">
        <v>893</v>
      </c>
      <c r="E976" s="116" t="s">
        <v>837</v>
      </c>
      <c r="F976" s="116" t="s">
        <v>6052</v>
      </c>
      <c r="G976" s="116" t="s">
        <v>892</v>
      </c>
      <c r="H976" s="117"/>
      <c r="I976" s="117"/>
      <c r="J976" s="117"/>
      <c r="K976" s="118"/>
      <c r="L976" s="110"/>
    </row>
    <row r="977" spans="1:15" hidden="1">
      <c r="A977" s="116" t="s">
        <v>471</v>
      </c>
      <c r="B977" s="116" t="s">
        <v>1282</v>
      </c>
      <c r="C977" s="116" t="s">
        <v>1281</v>
      </c>
      <c r="D977" s="116" t="s">
        <v>1280</v>
      </c>
      <c r="E977" s="116" t="s">
        <v>1230</v>
      </c>
      <c r="F977" s="116" t="s">
        <v>6053</v>
      </c>
      <c r="G977" s="116" t="s">
        <v>1279</v>
      </c>
      <c r="H977" s="117"/>
      <c r="I977" s="117"/>
      <c r="J977" s="117"/>
      <c r="K977" s="118"/>
      <c r="L977" s="110"/>
    </row>
    <row r="978" spans="1:15">
      <c r="A978" s="116" t="s">
        <v>1216</v>
      </c>
      <c r="B978" s="116" t="s">
        <v>2254</v>
      </c>
      <c r="C978" s="116" t="s">
        <v>2253</v>
      </c>
      <c r="D978" s="116" t="s">
        <v>2252</v>
      </c>
      <c r="E978" s="116" t="s">
        <v>2200</v>
      </c>
      <c r="F978" s="116" t="s">
        <v>6054</v>
      </c>
      <c r="G978" s="116" t="s">
        <v>2251</v>
      </c>
      <c r="H978" s="117">
        <v>1100</v>
      </c>
      <c r="I978" s="117">
        <v>123.75</v>
      </c>
      <c r="J978" s="117"/>
      <c r="K978" s="118">
        <f ca="1">TODAY()-7</f>
        <v>43987</v>
      </c>
      <c r="L978" s="105" t="s">
        <v>5281</v>
      </c>
      <c r="O978" s="102" t="s">
        <v>5296</v>
      </c>
    </row>
    <row r="979" spans="1:15" hidden="1">
      <c r="A979" s="116" t="s">
        <v>239</v>
      </c>
      <c r="B979" s="116" t="s">
        <v>609</v>
      </c>
      <c r="C979" s="116" t="s">
        <v>608</v>
      </c>
      <c r="D979" s="116" t="s">
        <v>607</v>
      </c>
      <c r="E979" s="116" t="s">
        <v>574</v>
      </c>
      <c r="F979" s="116" t="s">
        <v>6055</v>
      </c>
      <c r="G979" s="116" t="s">
        <v>606</v>
      </c>
      <c r="H979" s="117"/>
      <c r="I979" s="117"/>
      <c r="J979" s="117"/>
      <c r="K979" s="118"/>
      <c r="L979" s="110"/>
    </row>
    <row r="980" spans="1:15" hidden="1">
      <c r="A980" s="116" t="s">
        <v>187</v>
      </c>
      <c r="B980" s="116" t="s">
        <v>1006</v>
      </c>
      <c r="C980" s="116" t="s">
        <v>1005</v>
      </c>
      <c r="D980" s="116" t="s">
        <v>1000</v>
      </c>
      <c r="E980" s="116" t="s">
        <v>837</v>
      </c>
      <c r="F980" s="116" t="s">
        <v>6056</v>
      </c>
      <c r="G980" s="116" t="s">
        <v>1004</v>
      </c>
      <c r="H980" s="117"/>
      <c r="I980" s="117"/>
      <c r="J980" s="117"/>
      <c r="K980" s="118"/>
      <c r="L980" s="110"/>
    </row>
    <row r="981" spans="1:15" hidden="1">
      <c r="A981" s="116" t="s">
        <v>1472</v>
      </c>
      <c r="B981" s="116" t="s">
        <v>488</v>
      </c>
      <c r="C981" s="116" t="s">
        <v>1471</v>
      </c>
      <c r="D981" s="116" t="s">
        <v>1470</v>
      </c>
      <c r="E981" s="116" t="s">
        <v>1230</v>
      </c>
      <c r="F981" s="116" t="s">
        <v>6057</v>
      </c>
      <c r="G981" s="116" t="s">
        <v>1469</v>
      </c>
      <c r="H981" s="117"/>
      <c r="I981" s="117"/>
      <c r="J981" s="117"/>
      <c r="K981" s="118"/>
      <c r="L981" s="110"/>
    </row>
    <row r="982" spans="1:15" hidden="1">
      <c r="A982" s="116" t="s">
        <v>345</v>
      </c>
      <c r="B982" s="116" t="s">
        <v>344</v>
      </c>
      <c r="C982" s="116" t="s">
        <v>343</v>
      </c>
      <c r="D982" s="116" t="s">
        <v>266</v>
      </c>
      <c r="E982" s="116" t="s">
        <v>250</v>
      </c>
      <c r="F982" s="116" t="s">
        <v>6058</v>
      </c>
      <c r="G982" s="116" t="s">
        <v>342</v>
      </c>
      <c r="H982" s="117"/>
      <c r="I982" s="117"/>
      <c r="J982" s="117"/>
      <c r="K982" s="118"/>
      <c r="L982" s="110"/>
    </row>
    <row r="983" spans="1:15" hidden="1">
      <c r="A983" s="116" t="s">
        <v>135</v>
      </c>
      <c r="B983" s="116" t="s">
        <v>134</v>
      </c>
      <c r="C983" s="116" t="s">
        <v>133</v>
      </c>
      <c r="D983" s="116" t="s">
        <v>132</v>
      </c>
      <c r="E983" s="116" t="s">
        <v>90</v>
      </c>
      <c r="F983" s="116" t="s">
        <v>6059</v>
      </c>
      <c r="G983" s="116" t="s">
        <v>131</v>
      </c>
      <c r="H983" s="117"/>
      <c r="I983" s="117"/>
      <c r="J983" s="117"/>
      <c r="K983" s="118"/>
      <c r="L983" s="110"/>
    </row>
    <row r="984" spans="1:15" hidden="1">
      <c r="A984" s="116" t="s">
        <v>1383</v>
      </c>
      <c r="B984" s="116" t="s">
        <v>3367</v>
      </c>
      <c r="C984" s="116" t="s">
        <v>4371</v>
      </c>
      <c r="D984" s="116" t="s">
        <v>4370</v>
      </c>
      <c r="E984" s="116" t="s">
        <v>4156</v>
      </c>
      <c r="F984" s="116" t="s">
        <v>6060</v>
      </c>
      <c r="G984" s="116" t="s">
        <v>4369</v>
      </c>
      <c r="H984" s="117"/>
      <c r="I984" s="117"/>
      <c r="J984" s="117"/>
      <c r="K984" s="118"/>
      <c r="L984" s="110"/>
    </row>
    <row r="985" spans="1:15" hidden="1">
      <c r="A985" s="116" t="s">
        <v>430</v>
      </c>
      <c r="B985" s="116" t="s">
        <v>1133</v>
      </c>
      <c r="C985" s="116" t="s">
        <v>2187</v>
      </c>
      <c r="D985" s="116" t="s">
        <v>2186</v>
      </c>
      <c r="E985" s="116" t="s">
        <v>2173</v>
      </c>
      <c r="F985" s="116" t="s">
        <v>6061</v>
      </c>
      <c r="G985" s="116" t="s">
        <v>2185</v>
      </c>
      <c r="H985" s="117"/>
      <c r="I985" s="117"/>
      <c r="J985" s="117"/>
      <c r="K985" s="118"/>
      <c r="L985" s="110"/>
    </row>
    <row r="986" spans="1:15" hidden="1">
      <c r="A986" s="116" t="s">
        <v>959</v>
      </c>
      <c r="B986" s="116" t="s">
        <v>1995</v>
      </c>
      <c r="C986" s="116" t="s">
        <v>1994</v>
      </c>
      <c r="D986" s="116" t="s">
        <v>1975</v>
      </c>
      <c r="E986" s="116" t="s">
        <v>1954</v>
      </c>
      <c r="F986" s="116" t="s">
        <v>6021</v>
      </c>
      <c r="G986" s="116" t="s">
        <v>1993</v>
      </c>
      <c r="H986" s="117"/>
      <c r="I986" s="117"/>
      <c r="J986" s="117"/>
      <c r="K986" s="118"/>
      <c r="L986" s="110"/>
    </row>
    <row r="987" spans="1:15" hidden="1">
      <c r="A987" s="116" t="s">
        <v>3642</v>
      </c>
      <c r="B987" s="116" t="s">
        <v>242</v>
      </c>
      <c r="C987" s="116" t="s">
        <v>4058</v>
      </c>
      <c r="D987" s="116" t="s">
        <v>4057</v>
      </c>
      <c r="E987" s="116" t="s">
        <v>3839</v>
      </c>
      <c r="F987" s="116" t="s">
        <v>6062</v>
      </c>
      <c r="G987" s="116" t="s">
        <v>4056</v>
      </c>
      <c r="H987" s="117"/>
      <c r="I987" s="117"/>
      <c r="J987" s="117"/>
      <c r="K987" s="118"/>
      <c r="L987" s="110"/>
    </row>
    <row r="988" spans="1:15">
      <c r="A988" s="116" t="s">
        <v>107</v>
      </c>
      <c r="B988" s="116" t="s">
        <v>362</v>
      </c>
      <c r="C988" s="116" t="s">
        <v>3429</v>
      </c>
      <c r="D988" s="116" t="s">
        <v>3428</v>
      </c>
      <c r="E988" s="116" t="s">
        <v>2557</v>
      </c>
      <c r="F988" s="116" t="s">
        <v>6063</v>
      </c>
      <c r="G988" s="116" t="s">
        <v>3427</v>
      </c>
      <c r="H988" s="117">
        <v>1100</v>
      </c>
      <c r="I988" s="117">
        <v>495</v>
      </c>
      <c r="J988" s="117"/>
      <c r="K988" s="118">
        <f ca="1">TODAY()-55</f>
        <v>43939</v>
      </c>
      <c r="L988" s="110"/>
      <c r="O988" s="102" t="s">
        <v>5296</v>
      </c>
    </row>
    <row r="989" spans="1:15" hidden="1">
      <c r="A989" s="116" t="s">
        <v>2387</v>
      </c>
      <c r="B989" s="116" t="s">
        <v>2386</v>
      </c>
      <c r="C989" s="116" t="s">
        <v>2385</v>
      </c>
      <c r="D989" s="116" t="s">
        <v>2384</v>
      </c>
      <c r="E989" s="116" t="s">
        <v>2307</v>
      </c>
      <c r="F989" s="116" t="s">
        <v>6064</v>
      </c>
      <c r="G989" s="116" t="s">
        <v>2383</v>
      </c>
      <c r="H989" s="117"/>
      <c r="I989" s="117"/>
      <c r="J989" s="117"/>
      <c r="K989" s="118"/>
      <c r="L989" s="110"/>
    </row>
    <row r="990" spans="1:15">
      <c r="A990" s="116" t="s">
        <v>160</v>
      </c>
      <c r="B990" s="116" t="s">
        <v>2162</v>
      </c>
      <c r="C990" s="116" t="s">
        <v>2161</v>
      </c>
      <c r="D990" s="116" t="s">
        <v>2160</v>
      </c>
      <c r="E990" s="116" t="s">
        <v>2156</v>
      </c>
      <c r="F990" s="116" t="s">
        <v>6065</v>
      </c>
      <c r="G990" s="116" t="s">
        <v>2159</v>
      </c>
      <c r="H990" s="117">
        <v>1100</v>
      </c>
      <c r="I990" s="117">
        <v>123.75</v>
      </c>
      <c r="J990" s="117"/>
      <c r="K990" s="118">
        <f ca="1">TODAY()-44</f>
        <v>43950</v>
      </c>
      <c r="L990" s="110"/>
      <c r="O990" s="102" t="s">
        <v>5296</v>
      </c>
    </row>
    <row r="991" spans="1:15" hidden="1">
      <c r="A991" s="116" t="s">
        <v>1278</v>
      </c>
      <c r="B991" s="116" t="s">
        <v>530</v>
      </c>
      <c r="C991" s="116" t="s">
        <v>3263</v>
      </c>
      <c r="D991" s="116" t="s">
        <v>333</v>
      </c>
      <c r="E991" s="116" t="s">
        <v>2557</v>
      </c>
      <c r="F991" s="116" t="s">
        <v>5046</v>
      </c>
      <c r="G991" s="116" t="s">
        <v>3262</v>
      </c>
      <c r="H991" s="117"/>
      <c r="I991" s="117"/>
      <c r="J991" s="117"/>
      <c r="K991" s="118"/>
      <c r="L991" s="110"/>
    </row>
    <row r="992" spans="1:15" hidden="1">
      <c r="A992" s="116" t="s">
        <v>48</v>
      </c>
      <c r="B992" s="116" t="s">
        <v>3185</v>
      </c>
      <c r="C992" s="116" t="s">
        <v>3184</v>
      </c>
      <c r="D992" s="116" t="s">
        <v>2709</v>
      </c>
      <c r="E992" s="116" t="s">
        <v>2557</v>
      </c>
      <c r="F992" s="116" t="s">
        <v>4534</v>
      </c>
      <c r="G992" s="116" t="s">
        <v>3183</v>
      </c>
      <c r="H992" s="117"/>
      <c r="I992" s="117"/>
      <c r="J992" s="117"/>
      <c r="K992" s="118"/>
      <c r="L992" s="110"/>
    </row>
    <row r="993" spans="1:15" hidden="1">
      <c r="A993" s="116" t="s">
        <v>3218</v>
      </c>
      <c r="B993" s="116" t="s">
        <v>998</v>
      </c>
      <c r="C993" s="116" t="s">
        <v>3217</v>
      </c>
      <c r="D993" s="116" t="s">
        <v>3088</v>
      </c>
      <c r="E993" s="116" t="s">
        <v>2557</v>
      </c>
      <c r="F993" s="116" t="s">
        <v>5669</v>
      </c>
      <c r="G993" s="116"/>
      <c r="H993" s="117"/>
      <c r="I993" s="117"/>
      <c r="J993" s="117"/>
      <c r="K993" s="118"/>
      <c r="L993" s="110"/>
    </row>
    <row r="994" spans="1:15" hidden="1">
      <c r="A994" s="116" t="s">
        <v>2194</v>
      </c>
      <c r="B994" s="116" t="s">
        <v>335</v>
      </c>
      <c r="C994" s="116" t="s">
        <v>4316</v>
      </c>
      <c r="D994" s="116" t="s">
        <v>4315</v>
      </c>
      <c r="E994" s="116" t="s">
        <v>4156</v>
      </c>
      <c r="F994" s="116" t="s">
        <v>6066</v>
      </c>
      <c r="G994" s="116" t="s">
        <v>4314</v>
      </c>
      <c r="H994" s="117"/>
      <c r="I994" s="117"/>
      <c r="J994" s="117"/>
      <c r="K994" s="118"/>
      <c r="L994" s="110"/>
    </row>
    <row r="995" spans="1:15" hidden="1">
      <c r="A995" s="116" t="s">
        <v>187</v>
      </c>
      <c r="B995" s="116" t="s">
        <v>98</v>
      </c>
      <c r="C995" s="116" t="s">
        <v>4165</v>
      </c>
      <c r="D995" s="116" t="s">
        <v>4164</v>
      </c>
      <c r="E995" s="116" t="s">
        <v>4156</v>
      </c>
      <c r="F995" s="116" t="s">
        <v>6067</v>
      </c>
      <c r="G995" s="116"/>
      <c r="H995" s="117"/>
      <c r="I995" s="117"/>
      <c r="J995" s="117"/>
      <c r="K995" s="118"/>
      <c r="L995" s="110"/>
    </row>
    <row r="996" spans="1:15" hidden="1">
      <c r="A996" s="116" t="s">
        <v>1089</v>
      </c>
      <c r="B996" s="116" t="s">
        <v>1088</v>
      </c>
      <c r="C996" s="116" t="s">
        <v>1087</v>
      </c>
      <c r="D996" s="116" t="s">
        <v>1086</v>
      </c>
      <c r="E996" s="116" t="s">
        <v>1054</v>
      </c>
      <c r="F996" s="116" t="s">
        <v>6068</v>
      </c>
      <c r="G996" s="116" t="s">
        <v>1085</v>
      </c>
      <c r="H996" s="117"/>
      <c r="I996" s="117"/>
      <c r="J996" s="117"/>
      <c r="K996" s="118"/>
      <c r="L996" s="110"/>
    </row>
    <row r="997" spans="1:15" hidden="1">
      <c r="A997" s="116" t="s">
        <v>737</v>
      </c>
      <c r="B997" s="116" t="s">
        <v>736</v>
      </c>
      <c r="C997" s="116" t="s">
        <v>735</v>
      </c>
      <c r="D997" s="116" t="s">
        <v>734</v>
      </c>
      <c r="E997" s="116" t="s">
        <v>721</v>
      </c>
      <c r="F997" s="116" t="s">
        <v>6069</v>
      </c>
      <c r="G997" s="116" t="s">
        <v>733</v>
      </c>
      <c r="H997" s="117"/>
      <c r="I997" s="117"/>
      <c r="J997" s="117"/>
      <c r="K997" s="118"/>
      <c r="L997" s="110"/>
    </row>
    <row r="998" spans="1:15">
      <c r="A998" s="116" t="s">
        <v>3606</v>
      </c>
      <c r="B998" s="116" t="s">
        <v>692</v>
      </c>
      <c r="C998" s="116" t="s">
        <v>3605</v>
      </c>
      <c r="D998" s="116" t="s">
        <v>3604</v>
      </c>
      <c r="E998" s="116" t="s">
        <v>3530</v>
      </c>
      <c r="F998" s="116" t="s">
        <v>6070</v>
      </c>
      <c r="G998" s="116" t="s">
        <v>3603</v>
      </c>
      <c r="H998" s="117">
        <v>1100</v>
      </c>
      <c r="I998" s="117">
        <v>123.75</v>
      </c>
      <c r="J998" s="117"/>
      <c r="K998" s="118">
        <f ca="1">TODAY()-44</f>
        <v>43950</v>
      </c>
      <c r="L998" s="110"/>
      <c r="O998" s="102" t="s">
        <v>5296</v>
      </c>
    </row>
    <row r="999" spans="1:15" hidden="1">
      <c r="A999" s="116" t="s">
        <v>1932</v>
      </c>
      <c r="B999" s="116" t="s">
        <v>754</v>
      </c>
      <c r="C999" s="116" t="s">
        <v>1931</v>
      </c>
      <c r="D999" s="116" t="s">
        <v>1930</v>
      </c>
      <c r="E999" s="116" t="s">
        <v>1759</v>
      </c>
      <c r="F999" s="116" t="s">
        <v>6071</v>
      </c>
      <c r="G999" s="116" t="s">
        <v>1929</v>
      </c>
      <c r="H999" s="117"/>
      <c r="I999" s="117"/>
      <c r="J999" s="117"/>
      <c r="K999" s="118"/>
      <c r="L999" s="110"/>
    </row>
    <row r="1000" spans="1:15" hidden="1">
      <c r="A1000" s="116" t="s">
        <v>745</v>
      </c>
      <c r="B1000" s="116" t="s">
        <v>1173</v>
      </c>
      <c r="C1000" s="116" t="s">
        <v>3912</v>
      </c>
      <c r="D1000" s="116" t="s">
        <v>770</v>
      </c>
      <c r="E1000" s="116" t="s">
        <v>3839</v>
      </c>
      <c r="F1000" s="116" t="s">
        <v>6072</v>
      </c>
      <c r="G1000" s="116" t="s">
        <v>3911</v>
      </c>
      <c r="H1000" s="117"/>
      <c r="I1000" s="117"/>
      <c r="J1000" s="117"/>
      <c r="K1000" s="118"/>
      <c r="L1000" s="110"/>
    </row>
    <row r="1001" spans="1:15" hidden="1">
      <c r="A1001" s="116" t="s">
        <v>147</v>
      </c>
      <c r="B1001" s="116" t="s">
        <v>971</v>
      </c>
      <c r="C1001" s="116" t="s">
        <v>3835</v>
      </c>
      <c r="D1001" s="116" t="s">
        <v>3828</v>
      </c>
      <c r="E1001" s="116" t="s">
        <v>3827</v>
      </c>
      <c r="F1001" s="116" t="s">
        <v>6073</v>
      </c>
      <c r="G1001" s="116" t="s">
        <v>3834</v>
      </c>
      <c r="H1001" s="117"/>
      <c r="I1001" s="117"/>
      <c r="J1001" s="117"/>
      <c r="K1001" s="118"/>
      <c r="L1001" s="110"/>
    </row>
    <row r="1002" spans="1:15" hidden="1">
      <c r="A1002" s="116" t="s">
        <v>2523</v>
      </c>
      <c r="B1002" s="116" t="s">
        <v>349</v>
      </c>
      <c r="C1002" s="116" t="s">
        <v>3176</v>
      </c>
      <c r="D1002" s="116" t="s">
        <v>3175</v>
      </c>
      <c r="E1002" s="116" t="s">
        <v>2557</v>
      </c>
      <c r="F1002" s="116" t="s">
        <v>6074</v>
      </c>
      <c r="G1002" s="116" t="s">
        <v>3174</v>
      </c>
      <c r="H1002" s="117"/>
      <c r="I1002" s="117"/>
      <c r="J1002" s="117"/>
      <c r="K1002" s="118"/>
      <c r="L1002" s="110"/>
    </row>
    <row r="1003" spans="1:15" hidden="1">
      <c r="A1003" s="116" t="s">
        <v>2452</v>
      </c>
      <c r="B1003" s="116" t="s">
        <v>1013</v>
      </c>
      <c r="C1003" s="116" t="s">
        <v>3342</v>
      </c>
      <c r="D1003" s="116" t="s">
        <v>2751</v>
      </c>
      <c r="E1003" s="116" t="s">
        <v>2557</v>
      </c>
      <c r="F1003" s="116" t="s">
        <v>4500</v>
      </c>
      <c r="G1003" s="116" t="s">
        <v>3341</v>
      </c>
      <c r="H1003" s="117"/>
      <c r="I1003" s="117"/>
      <c r="J1003" s="117"/>
      <c r="K1003" s="118"/>
      <c r="L1003" s="110"/>
    </row>
    <row r="1004" spans="1:15">
      <c r="A1004" s="116" t="s">
        <v>201</v>
      </c>
      <c r="B1004" s="116" t="s">
        <v>4421</v>
      </c>
      <c r="C1004" s="116" t="s">
        <v>4420</v>
      </c>
      <c r="D1004" s="116" t="s">
        <v>4419</v>
      </c>
      <c r="E1004" s="116" t="s">
        <v>4156</v>
      </c>
      <c r="F1004" s="116" t="s">
        <v>6075</v>
      </c>
      <c r="G1004" s="116" t="s">
        <v>4418</v>
      </c>
      <c r="H1004" s="102">
        <v>1100</v>
      </c>
      <c r="I1004" s="102">
        <v>0</v>
      </c>
      <c r="J1004" s="102">
        <v>795</v>
      </c>
      <c r="K1004" s="118">
        <f ca="1">TODAY()-55</f>
        <v>43939</v>
      </c>
      <c r="L1004" s="110"/>
      <c r="O1004" s="107" t="s">
        <v>5305</v>
      </c>
    </row>
    <row r="1005" spans="1:15">
      <c r="A1005" s="116" t="s">
        <v>755</v>
      </c>
      <c r="B1005" s="116" t="s">
        <v>754</v>
      </c>
      <c r="C1005" s="116" t="s">
        <v>753</v>
      </c>
      <c r="D1005" s="116" t="s">
        <v>752</v>
      </c>
      <c r="E1005" s="116" t="s">
        <v>721</v>
      </c>
      <c r="F1005" s="116" t="s">
        <v>5321</v>
      </c>
      <c r="G1005" s="116" t="s">
        <v>751</v>
      </c>
      <c r="H1005" s="102">
        <v>275</v>
      </c>
      <c r="I1005" s="102">
        <v>0</v>
      </c>
      <c r="J1005" s="102">
        <v>198</v>
      </c>
      <c r="K1005" s="118"/>
      <c r="L1005" s="110"/>
      <c r="O1005" s="102" t="s">
        <v>5296</v>
      </c>
    </row>
    <row r="1006" spans="1:15">
      <c r="A1006" s="116" t="s">
        <v>844</v>
      </c>
      <c r="B1006" s="116" t="s">
        <v>843</v>
      </c>
      <c r="C1006" s="116" t="s">
        <v>842</v>
      </c>
      <c r="D1006" s="116" t="s">
        <v>841</v>
      </c>
      <c r="E1006" s="116" t="s">
        <v>837</v>
      </c>
      <c r="F1006" s="116" t="s">
        <v>6076</v>
      </c>
      <c r="G1006" s="116" t="s">
        <v>840</v>
      </c>
      <c r="H1006" s="117">
        <v>50</v>
      </c>
      <c r="I1006" s="117"/>
      <c r="J1006" s="117"/>
      <c r="K1006" s="118"/>
      <c r="L1006" s="110"/>
      <c r="O1006" s="102" t="s">
        <v>5296</v>
      </c>
    </row>
    <row r="1007" spans="1:15" hidden="1">
      <c r="A1007" s="116" t="s">
        <v>3040</v>
      </c>
      <c r="B1007" s="116" t="s">
        <v>624</v>
      </c>
      <c r="C1007" s="116" t="s">
        <v>3615</v>
      </c>
      <c r="D1007" s="116" t="s">
        <v>3612</v>
      </c>
      <c r="E1007" s="116" t="s">
        <v>3611</v>
      </c>
      <c r="F1007" s="116" t="s">
        <v>6077</v>
      </c>
      <c r="G1007" s="116" t="s">
        <v>3614</v>
      </c>
      <c r="H1007" s="117"/>
      <c r="I1007" s="117"/>
      <c r="J1007" s="117"/>
      <c r="K1007" s="118"/>
      <c r="L1007" s="110"/>
    </row>
    <row r="1008" spans="1:15">
      <c r="A1008" s="116" t="s">
        <v>655</v>
      </c>
      <c r="B1008" s="116" t="s">
        <v>654</v>
      </c>
      <c r="C1008" s="116" t="s">
        <v>653</v>
      </c>
      <c r="D1008" s="116" t="s">
        <v>652</v>
      </c>
      <c r="E1008" s="116" t="s">
        <v>574</v>
      </c>
      <c r="F1008" s="116" t="s">
        <v>6078</v>
      </c>
      <c r="G1008" s="116"/>
      <c r="H1008" s="117">
        <v>50</v>
      </c>
      <c r="I1008" s="117"/>
      <c r="J1008" s="117"/>
      <c r="K1008" s="118"/>
      <c r="L1008" s="110"/>
      <c r="O1008" s="102" t="s">
        <v>5296</v>
      </c>
    </row>
    <row r="1009" spans="1:15">
      <c r="A1009" s="116" t="s">
        <v>1076</v>
      </c>
      <c r="B1009" s="116" t="s">
        <v>1075</v>
      </c>
      <c r="C1009" s="116" t="s">
        <v>1074</v>
      </c>
      <c r="D1009" s="116" t="s">
        <v>1073</v>
      </c>
      <c r="E1009" s="116" t="s">
        <v>1054</v>
      </c>
      <c r="F1009" s="116" t="s">
        <v>6016</v>
      </c>
      <c r="G1009" s="116" t="s">
        <v>1072</v>
      </c>
      <c r="H1009" s="117">
        <v>50</v>
      </c>
      <c r="I1009" s="117"/>
      <c r="J1009" s="117"/>
      <c r="K1009" s="118"/>
      <c r="L1009" s="110"/>
      <c r="O1009" s="102" t="s">
        <v>5296</v>
      </c>
    </row>
    <row r="1010" spans="1:15" hidden="1">
      <c r="A1010" s="116" t="s">
        <v>147</v>
      </c>
      <c r="B1010" s="116" t="s">
        <v>134</v>
      </c>
      <c r="C1010" s="116" t="s">
        <v>4129</v>
      </c>
      <c r="D1010" s="116" t="s">
        <v>4128</v>
      </c>
      <c r="E1010" s="116" t="s">
        <v>4117</v>
      </c>
      <c r="F1010" s="116" t="s">
        <v>6079</v>
      </c>
      <c r="G1010" s="116" t="s">
        <v>4127</v>
      </c>
      <c r="H1010" s="117"/>
      <c r="I1010" s="117"/>
      <c r="J1010" s="117"/>
      <c r="K1010" s="118"/>
      <c r="L1010" s="110"/>
    </row>
    <row r="1011" spans="1:15">
      <c r="A1011" s="116" t="s">
        <v>646</v>
      </c>
      <c r="B1011" s="116" t="s">
        <v>645</v>
      </c>
      <c r="C1011" s="116" t="s">
        <v>644</v>
      </c>
      <c r="D1011" s="116" t="s">
        <v>580</v>
      </c>
      <c r="E1011" s="116" t="s">
        <v>574</v>
      </c>
      <c r="F1011" s="116" t="s">
        <v>6080</v>
      </c>
      <c r="G1011" s="116" t="s">
        <v>643</v>
      </c>
      <c r="H1011" s="117">
        <v>50</v>
      </c>
      <c r="I1011" s="117"/>
      <c r="J1011" s="117"/>
      <c r="K1011" s="118"/>
      <c r="L1011" s="110"/>
      <c r="O1011" s="102" t="s">
        <v>5296</v>
      </c>
    </row>
    <row r="1012" spans="1:15">
      <c r="A1012" s="116" t="s">
        <v>1681</v>
      </c>
      <c r="B1012" s="116" t="s">
        <v>1680</v>
      </c>
      <c r="C1012" s="116" t="s">
        <v>1679</v>
      </c>
      <c r="D1012" s="116" t="s">
        <v>1231</v>
      </c>
      <c r="E1012" s="116" t="s">
        <v>1230</v>
      </c>
      <c r="F1012" s="116" t="s">
        <v>6081</v>
      </c>
      <c r="G1012" s="116"/>
      <c r="H1012" s="117">
        <v>1100</v>
      </c>
      <c r="I1012" s="117">
        <v>123.75</v>
      </c>
      <c r="J1012" s="117"/>
      <c r="K1012" s="118">
        <f ca="1">TODAY()-2</f>
        <v>43992</v>
      </c>
      <c r="L1012" s="110"/>
      <c r="O1012" s="102" t="s">
        <v>5296</v>
      </c>
    </row>
    <row r="1013" spans="1:15">
      <c r="A1013" s="116" t="s">
        <v>697</v>
      </c>
      <c r="B1013" s="116" t="s">
        <v>1753</v>
      </c>
      <c r="C1013" s="116" t="s">
        <v>1752</v>
      </c>
      <c r="D1013" s="116" t="s">
        <v>1751</v>
      </c>
      <c r="E1013" s="116" t="s">
        <v>1736</v>
      </c>
      <c r="F1013" s="116" t="s">
        <v>6082</v>
      </c>
      <c r="G1013" s="116" t="s">
        <v>1750</v>
      </c>
      <c r="H1013" s="102">
        <v>275</v>
      </c>
      <c r="I1013" s="102">
        <v>0</v>
      </c>
      <c r="J1013" s="102">
        <v>0</v>
      </c>
      <c r="K1013" s="118"/>
      <c r="L1013" s="110"/>
      <c r="O1013" s="107" t="s">
        <v>5312</v>
      </c>
    </row>
    <row r="1014" spans="1:15" hidden="1">
      <c r="A1014" s="116" t="s">
        <v>182</v>
      </c>
      <c r="B1014" s="116" t="s">
        <v>407</v>
      </c>
      <c r="C1014" s="116" t="s">
        <v>406</v>
      </c>
      <c r="D1014" s="116" t="s">
        <v>405</v>
      </c>
      <c r="E1014" s="116" t="s">
        <v>250</v>
      </c>
      <c r="F1014" s="116" t="s">
        <v>6083</v>
      </c>
      <c r="G1014" s="116" t="s">
        <v>404</v>
      </c>
      <c r="H1014" s="117"/>
      <c r="I1014" s="117"/>
      <c r="J1014" s="117"/>
      <c r="K1014" s="118">
        <f ca="1">TODAY()-47</f>
        <v>43947</v>
      </c>
      <c r="L1014" s="109" t="s">
        <v>5289</v>
      </c>
      <c r="M1014" s="102" t="s">
        <v>5282</v>
      </c>
      <c r="N1014" s="107">
        <v>5000</v>
      </c>
    </row>
    <row r="1015" spans="1:15" hidden="1">
      <c r="A1015" s="116" t="s">
        <v>2135</v>
      </c>
      <c r="B1015" s="116" t="s">
        <v>1079</v>
      </c>
      <c r="C1015" s="116" t="s">
        <v>2134</v>
      </c>
      <c r="D1015" s="116" t="s">
        <v>2083</v>
      </c>
      <c r="E1015" s="116" t="s">
        <v>2114</v>
      </c>
      <c r="F1015" s="116" t="s">
        <v>6084</v>
      </c>
      <c r="G1015" s="116" t="s">
        <v>2133</v>
      </c>
      <c r="H1015" s="117"/>
      <c r="I1015" s="117"/>
      <c r="J1015" s="117"/>
      <c r="K1015" s="118"/>
      <c r="L1015" s="110"/>
    </row>
    <row r="1016" spans="1:15" hidden="1">
      <c r="A1016" s="116" t="s">
        <v>422</v>
      </c>
      <c r="B1016" s="116" t="s">
        <v>2907</v>
      </c>
      <c r="C1016" s="116" t="s">
        <v>2906</v>
      </c>
      <c r="D1016" s="116" t="s">
        <v>2905</v>
      </c>
      <c r="E1016" s="116" t="s">
        <v>2557</v>
      </c>
      <c r="F1016" s="116" t="s">
        <v>5585</v>
      </c>
      <c r="G1016" s="116" t="s">
        <v>2904</v>
      </c>
      <c r="H1016" s="117"/>
      <c r="I1016" s="117"/>
      <c r="J1016" s="117"/>
      <c r="K1016" s="118"/>
      <c r="L1016" s="110"/>
    </row>
    <row r="1017" spans="1:15" hidden="1">
      <c r="A1017" s="116" t="s">
        <v>299</v>
      </c>
      <c r="B1017" s="116" t="s">
        <v>633</v>
      </c>
      <c r="C1017" s="116" t="s">
        <v>632</v>
      </c>
      <c r="D1017" s="116" t="s">
        <v>619</v>
      </c>
      <c r="E1017" s="116" t="s">
        <v>574</v>
      </c>
      <c r="F1017" s="116" t="s">
        <v>6085</v>
      </c>
      <c r="G1017" s="116" t="s">
        <v>631</v>
      </c>
      <c r="H1017" s="117"/>
      <c r="I1017" s="117"/>
      <c r="J1017" s="117"/>
      <c r="K1017" s="118"/>
      <c r="L1017" s="110"/>
    </row>
    <row r="1018" spans="1:15" hidden="1">
      <c r="A1018" s="116" t="s">
        <v>503</v>
      </c>
      <c r="B1018" s="116" t="s">
        <v>1514</v>
      </c>
      <c r="C1018" s="116" t="s">
        <v>1513</v>
      </c>
      <c r="D1018" s="116" t="s">
        <v>1318</v>
      </c>
      <c r="E1018" s="116" t="s">
        <v>1230</v>
      </c>
      <c r="F1018" s="116" t="s">
        <v>6086</v>
      </c>
      <c r="G1018" s="116" t="s">
        <v>1512</v>
      </c>
      <c r="H1018" s="117"/>
      <c r="I1018" s="117"/>
      <c r="J1018" s="117"/>
      <c r="K1018" s="118"/>
      <c r="L1018" s="110"/>
    </row>
    <row r="1019" spans="1:15" hidden="1">
      <c r="A1019" s="116" t="s">
        <v>3787</v>
      </c>
      <c r="B1019" s="116" t="s">
        <v>1882</v>
      </c>
      <c r="C1019" s="116" t="s">
        <v>3786</v>
      </c>
      <c r="D1019" s="116" t="s">
        <v>3785</v>
      </c>
      <c r="E1019" s="116" t="s">
        <v>3730</v>
      </c>
      <c r="F1019" s="116" t="s">
        <v>6087</v>
      </c>
      <c r="G1019" s="116" t="s">
        <v>3784</v>
      </c>
      <c r="H1019" s="117"/>
      <c r="I1019" s="117"/>
      <c r="J1019" s="117"/>
      <c r="K1019" s="118"/>
      <c r="L1019" s="110"/>
    </row>
    <row r="1020" spans="1:15" hidden="1">
      <c r="A1020" s="116" t="s">
        <v>2000</v>
      </c>
      <c r="B1020" s="116" t="s">
        <v>2568</v>
      </c>
      <c r="C1020" s="116" t="s">
        <v>2567</v>
      </c>
      <c r="D1020" s="116" t="s">
        <v>2566</v>
      </c>
      <c r="E1020" s="116" t="s">
        <v>2557</v>
      </c>
      <c r="F1020" s="116" t="s">
        <v>6088</v>
      </c>
      <c r="G1020" s="116" t="s">
        <v>2565</v>
      </c>
      <c r="H1020" s="117"/>
      <c r="I1020" s="117"/>
      <c r="J1020" s="117"/>
      <c r="K1020" s="118"/>
      <c r="L1020" s="110"/>
    </row>
    <row r="1021" spans="1:15" hidden="1">
      <c r="A1021" s="116" t="s">
        <v>801</v>
      </c>
      <c r="B1021" s="116" t="s">
        <v>3694</v>
      </c>
      <c r="C1021" s="116" t="s">
        <v>3693</v>
      </c>
      <c r="D1021" s="116" t="s">
        <v>3692</v>
      </c>
      <c r="E1021" s="116" t="s">
        <v>3683</v>
      </c>
      <c r="F1021" s="116" t="s">
        <v>6089</v>
      </c>
      <c r="G1021" s="116" t="s">
        <v>3691</v>
      </c>
      <c r="H1021" s="117"/>
      <c r="I1021" s="117"/>
      <c r="J1021" s="117"/>
      <c r="K1021" s="118"/>
      <c r="L1021" s="110"/>
    </row>
    <row r="1022" spans="1:15" hidden="1">
      <c r="A1022" s="116" t="s">
        <v>1588</v>
      </c>
      <c r="B1022" s="116" t="s">
        <v>1874</v>
      </c>
      <c r="C1022" s="116" t="s">
        <v>1873</v>
      </c>
      <c r="D1022" s="116" t="s">
        <v>1872</v>
      </c>
      <c r="E1022" s="116" t="s">
        <v>1759</v>
      </c>
      <c r="F1022" s="116" t="s">
        <v>6090</v>
      </c>
      <c r="G1022" s="116" t="s">
        <v>1871</v>
      </c>
      <c r="H1022" s="117"/>
      <c r="I1022" s="117"/>
      <c r="J1022" s="117"/>
      <c r="K1022" s="118"/>
      <c r="L1022" s="110"/>
    </row>
    <row r="1023" spans="1:15" hidden="1">
      <c r="A1023" s="116" t="s">
        <v>523</v>
      </c>
      <c r="B1023" s="116" t="s">
        <v>1411</v>
      </c>
      <c r="C1023" s="116" t="s">
        <v>1410</v>
      </c>
      <c r="D1023" s="116" t="s">
        <v>1409</v>
      </c>
      <c r="E1023" s="116" t="s">
        <v>1230</v>
      </c>
      <c r="F1023" s="116" t="s">
        <v>6091</v>
      </c>
      <c r="G1023" s="116" t="s">
        <v>1408</v>
      </c>
      <c r="H1023" s="117"/>
      <c r="I1023" s="117"/>
      <c r="J1023" s="117"/>
      <c r="K1023" s="118"/>
      <c r="L1023" s="110"/>
    </row>
    <row r="1024" spans="1:15">
      <c r="A1024" s="116" t="s">
        <v>53</v>
      </c>
      <c r="B1024" s="116" t="s">
        <v>2496</v>
      </c>
      <c r="C1024" s="116" t="s">
        <v>4145</v>
      </c>
      <c r="D1024" s="116" t="s">
        <v>4144</v>
      </c>
      <c r="E1024" s="116" t="s">
        <v>4117</v>
      </c>
      <c r="F1024" s="116" t="s">
        <v>6092</v>
      </c>
      <c r="G1024" s="116" t="s">
        <v>4143</v>
      </c>
      <c r="H1024" s="117">
        <v>50</v>
      </c>
      <c r="I1024" s="117"/>
      <c r="J1024" s="117"/>
      <c r="K1024" s="118"/>
      <c r="L1024" s="110"/>
      <c r="O1024" s="102" t="s">
        <v>5296</v>
      </c>
    </row>
    <row r="1025" spans="1:15" hidden="1">
      <c r="A1025" s="116" t="s">
        <v>659</v>
      </c>
      <c r="B1025" s="116" t="s">
        <v>3149</v>
      </c>
      <c r="C1025" s="116" t="s">
        <v>3148</v>
      </c>
      <c r="D1025" s="116" t="s">
        <v>2595</v>
      </c>
      <c r="E1025" s="116" t="s">
        <v>2557</v>
      </c>
      <c r="F1025" s="116" t="s">
        <v>4571</v>
      </c>
      <c r="G1025" s="116" t="s">
        <v>3147</v>
      </c>
      <c r="H1025" s="117"/>
      <c r="I1025" s="117"/>
      <c r="J1025" s="117"/>
      <c r="K1025" s="118"/>
      <c r="L1025" s="110"/>
    </row>
    <row r="1026" spans="1:15" hidden="1">
      <c r="A1026" s="116" t="s">
        <v>116</v>
      </c>
      <c r="B1026" s="116" t="s">
        <v>1803</v>
      </c>
      <c r="C1026" s="116" t="s">
        <v>1802</v>
      </c>
      <c r="D1026" s="116" t="s">
        <v>1801</v>
      </c>
      <c r="E1026" s="116" t="s">
        <v>1759</v>
      </c>
      <c r="F1026" s="116" t="s">
        <v>6093</v>
      </c>
      <c r="G1026" s="116" t="s">
        <v>1800</v>
      </c>
      <c r="H1026" s="117"/>
      <c r="I1026" s="117"/>
      <c r="J1026" s="117"/>
      <c r="K1026" s="118"/>
      <c r="L1026" s="110"/>
    </row>
    <row r="1027" spans="1:15" hidden="1">
      <c r="A1027" s="116" t="s">
        <v>2452</v>
      </c>
      <c r="B1027" s="116" t="s">
        <v>629</v>
      </c>
      <c r="C1027" s="116" t="s">
        <v>2897</v>
      </c>
      <c r="D1027" s="116" t="s">
        <v>2595</v>
      </c>
      <c r="E1027" s="116" t="s">
        <v>2557</v>
      </c>
      <c r="F1027" s="116" t="s">
        <v>4571</v>
      </c>
      <c r="G1027" s="116"/>
      <c r="H1027" s="117"/>
      <c r="I1027" s="117"/>
      <c r="J1027" s="117"/>
      <c r="K1027" s="118"/>
      <c r="L1027" s="110"/>
    </row>
    <row r="1028" spans="1:15">
      <c r="A1028" s="116" t="s">
        <v>2222</v>
      </c>
      <c r="B1028" s="116" t="s">
        <v>2749</v>
      </c>
      <c r="C1028" s="116" t="s">
        <v>2748</v>
      </c>
      <c r="D1028" s="116" t="s">
        <v>2747</v>
      </c>
      <c r="E1028" s="116" t="s">
        <v>2557</v>
      </c>
      <c r="F1028" s="116" t="s">
        <v>6094</v>
      </c>
      <c r="G1028" s="116" t="s">
        <v>2746</v>
      </c>
      <c r="H1028" s="117">
        <v>50</v>
      </c>
      <c r="I1028" s="117"/>
      <c r="J1028" s="117"/>
      <c r="K1028" s="118"/>
      <c r="L1028" s="110"/>
      <c r="O1028" s="102" t="s">
        <v>5296</v>
      </c>
    </row>
    <row r="1029" spans="1:15" hidden="1">
      <c r="A1029" s="116" t="s">
        <v>239</v>
      </c>
      <c r="B1029" s="116" t="s">
        <v>813</v>
      </c>
      <c r="C1029" s="116" t="s">
        <v>3705</v>
      </c>
      <c r="D1029" s="116" t="s">
        <v>3704</v>
      </c>
      <c r="E1029" s="116" t="s">
        <v>3683</v>
      </c>
      <c r="F1029" s="116" t="s">
        <v>6095</v>
      </c>
      <c r="G1029" s="116" t="s">
        <v>3703</v>
      </c>
      <c r="H1029" s="117"/>
      <c r="I1029" s="117"/>
      <c r="J1029" s="117"/>
      <c r="K1029" s="118"/>
      <c r="L1029" s="110"/>
    </row>
    <row r="1030" spans="1:15" hidden="1">
      <c r="A1030" s="116" t="s">
        <v>2095</v>
      </c>
      <c r="B1030" s="116" t="s">
        <v>3816</v>
      </c>
      <c r="C1030" s="116" t="s">
        <v>3815</v>
      </c>
      <c r="D1030" s="116" t="s">
        <v>3814</v>
      </c>
      <c r="E1030" s="116" t="s">
        <v>3730</v>
      </c>
      <c r="F1030" s="116" t="s">
        <v>6096</v>
      </c>
      <c r="G1030" s="116" t="s">
        <v>3813</v>
      </c>
      <c r="H1030" s="117"/>
      <c r="I1030" s="117"/>
      <c r="J1030" s="117"/>
      <c r="K1030" s="118"/>
      <c r="L1030" s="110"/>
    </row>
    <row r="1031" spans="1:15">
      <c r="A1031" s="116" t="s">
        <v>239</v>
      </c>
      <c r="B1031" s="116" t="s">
        <v>247</v>
      </c>
      <c r="C1031" s="116" t="s">
        <v>2409</v>
      </c>
      <c r="D1031" s="116" t="s">
        <v>2334</v>
      </c>
      <c r="E1031" s="116" t="s">
        <v>2307</v>
      </c>
      <c r="F1031" s="116" t="s">
        <v>5327</v>
      </c>
      <c r="G1031" s="116" t="s">
        <v>2408</v>
      </c>
      <c r="H1031" s="117">
        <v>50</v>
      </c>
      <c r="I1031" s="117"/>
      <c r="J1031" s="117"/>
      <c r="K1031" s="118"/>
      <c r="L1031" s="110"/>
      <c r="O1031" s="102" t="s">
        <v>5296</v>
      </c>
    </row>
    <row r="1032" spans="1:15" hidden="1">
      <c r="A1032" s="116" t="s">
        <v>235</v>
      </c>
      <c r="B1032" s="116" t="s">
        <v>327</v>
      </c>
      <c r="C1032" s="116" t="s">
        <v>326</v>
      </c>
      <c r="D1032" s="116" t="s">
        <v>325</v>
      </c>
      <c r="E1032" s="116" t="s">
        <v>250</v>
      </c>
      <c r="F1032" s="116" t="s">
        <v>6097</v>
      </c>
      <c r="G1032" s="116" t="s">
        <v>324</v>
      </c>
      <c r="H1032" s="117"/>
      <c r="I1032" s="117"/>
      <c r="J1032" s="117"/>
      <c r="K1032" s="118"/>
      <c r="L1032" s="110"/>
    </row>
    <row r="1033" spans="1:15" hidden="1">
      <c r="A1033" s="116" t="s">
        <v>891</v>
      </c>
      <c r="B1033" s="116" t="s">
        <v>890</v>
      </c>
      <c r="C1033" s="116" t="s">
        <v>889</v>
      </c>
      <c r="D1033" s="116" t="s">
        <v>888</v>
      </c>
      <c r="E1033" s="116" t="s">
        <v>837</v>
      </c>
      <c r="F1033" s="116" t="s">
        <v>6098</v>
      </c>
      <c r="G1033" s="116" t="s">
        <v>887</v>
      </c>
      <c r="H1033" s="117"/>
      <c r="I1033" s="117"/>
      <c r="J1033" s="117"/>
      <c r="K1033" s="118"/>
      <c r="L1033" s="110"/>
    </row>
    <row r="1034" spans="1:15">
      <c r="A1034" s="116" t="s">
        <v>59</v>
      </c>
      <c r="B1034" s="116" t="s">
        <v>3388</v>
      </c>
      <c r="C1034" s="116" t="s">
        <v>3387</v>
      </c>
      <c r="D1034" s="116" t="s">
        <v>2885</v>
      </c>
      <c r="E1034" s="116" t="s">
        <v>2557</v>
      </c>
      <c r="F1034" s="116" t="s">
        <v>5631</v>
      </c>
      <c r="G1034" s="116" t="s">
        <v>3386</v>
      </c>
      <c r="H1034" s="117">
        <v>1100</v>
      </c>
      <c r="I1034" s="117">
        <v>123.75</v>
      </c>
      <c r="J1034" s="117"/>
      <c r="K1034" s="118">
        <f ca="1">TODAY()-60</f>
        <v>43934</v>
      </c>
      <c r="L1034" s="105" t="s">
        <v>2557</v>
      </c>
      <c r="O1034" s="102" t="s">
        <v>5296</v>
      </c>
    </row>
    <row r="1035" spans="1:15">
      <c r="A1035" s="116" t="s">
        <v>494</v>
      </c>
      <c r="B1035" s="116" t="s">
        <v>1414</v>
      </c>
      <c r="C1035" s="116" t="s">
        <v>3377</v>
      </c>
      <c r="D1035" s="116" t="s">
        <v>435</v>
      </c>
      <c r="E1035" s="116" t="s">
        <v>2557</v>
      </c>
      <c r="F1035" s="116" t="s">
        <v>6099</v>
      </c>
      <c r="G1035" s="116" t="s">
        <v>3376</v>
      </c>
      <c r="H1035" s="117">
        <v>1100</v>
      </c>
      <c r="I1035" s="117">
        <v>123.75</v>
      </c>
      <c r="J1035" s="117"/>
      <c r="K1035" s="118">
        <f ca="1">TODAY()-30</f>
        <v>43964</v>
      </c>
      <c r="L1035" s="110"/>
      <c r="O1035" s="102" t="s">
        <v>5296</v>
      </c>
    </row>
    <row r="1036" spans="1:15" hidden="1">
      <c r="A1036" s="116" t="s">
        <v>939</v>
      </c>
      <c r="B1036" s="116" t="s">
        <v>938</v>
      </c>
      <c r="C1036" s="116" t="s">
        <v>937</v>
      </c>
      <c r="D1036" s="116" t="s">
        <v>936</v>
      </c>
      <c r="E1036" s="116" t="s">
        <v>837</v>
      </c>
      <c r="F1036" s="116" t="s">
        <v>6100</v>
      </c>
      <c r="G1036" s="116" t="s">
        <v>935</v>
      </c>
      <c r="H1036" s="117"/>
      <c r="I1036" s="117"/>
      <c r="J1036" s="117"/>
      <c r="K1036" s="118"/>
      <c r="L1036" s="110"/>
    </row>
    <row r="1037" spans="1:15" hidden="1">
      <c r="A1037" s="116" t="s">
        <v>440</v>
      </c>
      <c r="B1037" s="116" t="s">
        <v>439</v>
      </c>
      <c r="C1037" s="116" t="s">
        <v>438</v>
      </c>
      <c r="D1037" s="116" t="s">
        <v>437</v>
      </c>
      <c r="E1037" s="116" t="s">
        <v>409</v>
      </c>
      <c r="F1037" s="116" t="s">
        <v>6101</v>
      </c>
      <c r="G1037" s="116" t="s">
        <v>436</v>
      </c>
      <c r="H1037" s="117"/>
      <c r="I1037" s="117"/>
      <c r="J1037" s="117"/>
      <c r="K1037" s="118"/>
      <c r="L1037" s="110"/>
    </row>
    <row r="1038" spans="1:15">
      <c r="A1038" s="116" t="s">
        <v>1362</v>
      </c>
      <c r="B1038" s="116" t="s">
        <v>2723</v>
      </c>
      <c r="C1038" s="116" t="s">
        <v>2722</v>
      </c>
      <c r="D1038" s="116" t="s">
        <v>2608</v>
      </c>
      <c r="E1038" s="116" t="s">
        <v>2557</v>
      </c>
      <c r="F1038" s="116" t="s">
        <v>4837</v>
      </c>
      <c r="G1038" s="116" t="s">
        <v>2721</v>
      </c>
      <c r="H1038" s="117">
        <v>50</v>
      </c>
      <c r="I1038" s="117"/>
      <c r="J1038" s="117"/>
      <c r="K1038" s="118"/>
      <c r="L1038" s="110"/>
      <c r="O1038" s="102" t="s">
        <v>5296</v>
      </c>
    </row>
    <row r="1039" spans="1:15" hidden="1">
      <c r="A1039" s="116" t="s">
        <v>1992</v>
      </c>
      <c r="B1039" s="116" t="s">
        <v>749</v>
      </c>
      <c r="C1039" s="116" t="s">
        <v>3225</v>
      </c>
      <c r="D1039" s="116" t="s">
        <v>3224</v>
      </c>
      <c r="E1039" s="116" t="s">
        <v>2557</v>
      </c>
      <c r="F1039" s="116" t="s">
        <v>4571</v>
      </c>
      <c r="G1039" s="116" t="s">
        <v>3223</v>
      </c>
      <c r="H1039" s="117"/>
      <c r="I1039" s="117"/>
      <c r="J1039" s="117"/>
      <c r="K1039" s="118"/>
      <c r="L1039" s="110"/>
    </row>
    <row r="1040" spans="1:15" hidden="1">
      <c r="A1040" s="116" t="s">
        <v>239</v>
      </c>
      <c r="B1040" s="116" t="s">
        <v>238</v>
      </c>
      <c r="C1040" s="116" t="s">
        <v>237</v>
      </c>
      <c r="D1040" s="116" t="s">
        <v>104</v>
      </c>
      <c r="E1040" s="116" t="s">
        <v>90</v>
      </c>
      <c r="F1040" s="116" t="s">
        <v>6102</v>
      </c>
      <c r="G1040" s="116" t="s">
        <v>236</v>
      </c>
      <c r="H1040" s="117"/>
      <c r="I1040" s="117"/>
      <c r="J1040" s="117"/>
      <c r="K1040" s="118"/>
      <c r="L1040" s="110"/>
    </row>
    <row r="1041" spans="1:15">
      <c r="A1041" s="116" t="s">
        <v>48</v>
      </c>
      <c r="B1041" s="116" t="s">
        <v>3364</v>
      </c>
      <c r="C1041" s="116" t="s">
        <v>3363</v>
      </c>
      <c r="D1041" s="116" t="s">
        <v>2963</v>
      </c>
      <c r="E1041" s="116" t="s">
        <v>2557</v>
      </c>
      <c r="F1041" s="116" t="s">
        <v>4774</v>
      </c>
      <c r="G1041" s="116" t="s">
        <v>3362</v>
      </c>
      <c r="H1041" s="117">
        <v>1100</v>
      </c>
      <c r="I1041" s="117">
        <v>123.75</v>
      </c>
      <c r="J1041" s="117"/>
      <c r="K1041" s="118">
        <f ca="1">TODAY()-13</f>
        <v>43981</v>
      </c>
      <c r="L1041" s="105" t="s">
        <v>5281</v>
      </c>
      <c r="O1041" s="102" t="s">
        <v>5296</v>
      </c>
    </row>
    <row r="1042" spans="1:15" hidden="1">
      <c r="A1042" s="116" t="s">
        <v>1899</v>
      </c>
      <c r="B1042" s="116" t="s">
        <v>1898</v>
      </c>
      <c r="C1042" s="116" t="s">
        <v>1897</v>
      </c>
      <c r="D1042" s="116" t="s">
        <v>1896</v>
      </c>
      <c r="E1042" s="116" t="s">
        <v>1759</v>
      </c>
      <c r="F1042" s="116" t="s">
        <v>6103</v>
      </c>
      <c r="G1042" s="116" t="s">
        <v>1895</v>
      </c>
      <c r="H1042" s="117"/>
      <c r="I1042" s="117"/>
      <c r="J1042" s="117"/>
      <c r="K1042" s="118"/>
      <c r="L1042" s="110"/>
    </row>
    <row r="1043" spans="1:15" hidden="1">
      <c r="A1043" s="116" t="s">
        <v>1390</v>
      </c>
      <c r="B1043" s="116" t="s">
        <v>2438</v>
      </c>
      <c r="C1043" s="116" t="s">
        <v>2437</v>
      </c>
      <c r="D1043" s="116" t="s">
        <v>2436</v>
      </c>
      <c r="E1043" s="116" t="s">
        <v>2307</v>
      </c>
      <c r="F1043" s="116" t="s">
        <v>6104</v>
      </c>
      <c r="G1043" s="116" t="s">
        <v>2435</v>
      </c>
      <c r="H1043" s="117"/>
      <c r="I1043" s="117"/>
      <c r="J1043" s="117"/>
      <c r="K1043" s="118"/>
      <c r="L1043" s="110"/>
    </row>
    <row r="1044" spans="1:15">
      <c r="A1044" s="116" t="s">
        <v>248</v>
      </c>
      <c r="B1044" s="116" t="s">
        <v>247</v>
      </c>
      <c r="C1044" s="116" t="s">
        <v>246</v>
      </c>
      <c r="D1044" s="116" t="s">
        <v>245</v>
      </c>
      <c r="E1044" s="116" t="s">
        <v>90</v>
      </c>
      <c r="F1044" s="116" t="s">
        <v>6105</v>
      </c>
      <c r="G1044" s="116" t="s">
        <v>244</v>
      </c>
      <c r="H1044" s="117">
        <v>1100</v>
      </c>
      <c r="I1044" s="117"/>
      <c r="J1044" s="117"/>
      <c r="K1044" s="118">
        <f ca="1">TODAY()-41</f>
        <v>43953</v>
      </c>
      <c r="L1044" s="110"/>
      <c r="O1044" s="102" t="s">
        <v>5296</v>
      </c>
    </row>
    <row r="1045" spans="1:15" hidden="1">
      <c r="A1045" s="116" t="s">
        <v>160</v>
      </c>
      <c r="B1045" s="116" t="s">
        <v>2190</v>
      </c>
      <c r="C1045" s="116" t="s">
        <v>2189</v>
      </c>
      <c r="D1045" s="116" t="s">
        <v>2182</v>
      </c>
      <c r="E1045" s="116" t="s">
        <v>2173</v>
      </c>
      <c r="F1045" s="116" t="s">
        <v>6014</v>
      </c>
      <c r="G1045" s="116" t="s">
        <v>2188</v>
      </c>
      <c r="H1045" s="117"/>
      <c r="I1045" s="117"/>
      <c r="J1045" s="117"/>
      <c r="K1045" s="118"/>
      <c r="L1045" s="110"/>
    </row>
    <row r="1046" spans="1:15">
      <c r="A1046" s="116" t="s">
        <v>801</v>
      </c>
      <c r="B1046" s="116" t="s">
        <v>1815</v>
      </c>
      <c r="C1046" s="116" t="s">
        <v>1814</v>
      </c>
      <c r="D1046" s="116" t="s">
        <v>1813</v>
      </c>
      <c r="E1046" s="116" t="s">
        <v>1759</v>
      </c>
      <c r="F1046" s="116" t="s">
        <v>6106</v>
      </c>
      <c r="G1046" s="116"/>
      <c r="H1046" s="117">
        <v>50</v>
      </c>
      <c r="I1046" s="117"/>
      <c r="J1046" s="117"/>
      <c r="K1046" s="118"/>
      <c r="L1046" s="110"/>
      <c r="O1046" s="102" t="s">
        <v>5296</v>
      </c>
    </row>
    <row r="1047" spans="1:15">
      <c r="A1047" s="116" t="s">
        <v>2990</v>
      </c>
      <c r="B1047" s="116" t="s">
        <v>923</v>
      </c>
      <c r="C1047" s="116" t="s">
        <v>2989</v>
      </c>
      <c r="D1047" s="116" t="s">
        <v>2988</v>
      </c>
      <c r="E1047" s="116" t="s">
        <v>2557</v>
      </c>
      <c r="F1047" s="116" t="s">
        <v>6107</v>
      </c>
      <c r="G1047" s="116" t="s">
        <v>2987</v>
      </c>
      <c r="H1047" s="102">
        <v>275</v>
      </c>
      <c r="I1047" s="102">
        <v>0</v>
      </c>
      <c r="J1047" s="102">
        <v>198</v>
      </c>
      <c r="K1047" s="118"/>
      <c r="L1047" s="110"/>
      <c r="O1047" s="107" t="s">
        <v>5312</v>
      </c>
    </row>
    <row r="1048" spans="1:15" hidden="1">
      <c r="A1048" s="116" t="s">
        <v>254</v>
      </c>
      <c r="B1048" s="116" t="s">
        <v>480</v>
      </c>
      <c r="C1048" s="116" t="s">
        <v>479</v>
      </c>
      <c r="D1048" s="116" t="s">
        <v>478</v>
      </c>
      <c r="E1048" s="116" t="s">
        <v>409</v>
      </c>
      <c r="F1048" s="116" t="s">
        <v>5642</v>
      </c>
      <c r="G1048" s="116" t="s">
        <v>477</v>
      </c>
      <c r="H1048" s="117"/>
      <c r="I1048" s="117"/>
      <c r="J1048" s="117"/>
      <c r="K1048" s="118"/>
      <c r="L1048" s="110"/>
    </row>
    <row r="1049" spans="1:15">
      <c r="A1049" s="116" t="s">
        <v>1485</v>
      </c>
      <c r="B1049" s="116" t="s">
        <v>967</v>
      </c>
      <c r="C1049" s="116" t="s">
        <v>3171</v>
      </c>
      <c r="D1049" s="116" t="s">
        <v>2751</v>
      </c>
      <c r="E1049" s="116" t="s">
        <v>2557</v>
      </c>
      <c r="F1049" s="116" t="s">
        <v>4500</v>
      </c>
      <c r="G1049" s="116" t="s">
        <v>3170</v>
      </c>
      <c r="H1049" s="117">
        <v>50</v>
      </c>
      <c r="I1049" s="117"/>
      <c r="J1049" s="117"/>
      <c r="K1049" s="118"/>
      <c r="L1049" s="110"/>
      <c r="O1049" s="102" t="s">
        <v>5296</v>
      </c>
    </row>
    <row r="1050" spans="1:15">
      <c r="A1050" s="116" t="s">
        <v>994</v>
      </c>
      <c r="B1050" s="116" t="s">
        <v>927</v>
      </c>
      <c r="C1050" s="116" t="s">
        <v>3821</v>
      </c>
      <c r="D1050" s="116" t="s">
        <v>3781</v>
      </c>
      <c r="E1050" s="116" t="s">
        <v>3730</v>
      </c>
      <c r="F1050" s="116" t="s">
        <v>6108</v>
      </c>
      <c r="G1050" s="116" t="s">
        <v>3820</v>
      </c>
      <c r="H1050" s="117">
        <v>1100</v>
      </c>
      <c r="I1050" s="117">
        <v>495</v>
      </c>
      <c r="J1050" s="117"/>
      <c r="K1050" s="118">
        <f ca="1">TODAY()-18</f>
        <v>43976</v>
      </c>
      <c r="L1050" s="110"/>
      <c r="O1050" s="102" t="s">
        <v>5296</v>
      </c>
    </row>
    <row r="1051" spans="1:15" hidden="1">
      <c r="A1051" s="116" t="s">
        <v>536</v>
      </c>
      <c r="B1051" s="116" t="s">
        <v>535</v>
      </c>
      <c r="C1051" s="116" t="s">
        <v>534</v>
      </c>
      <c r="D1051" s="116" t="s">
        <v>533</v>
      </c>
      <c r="E1051" s="116" t="s">
        <v>409</v>
      </c>
      <c r="F1051" s="116" t="s">
        <v>6109</v>
      </c>
      <c r="G1051" s="116" t="s">
        <v>532</v>
      </c>
      <c r="H1051" s="117"/>
      <c r="I1051" s="117"/>
      <c r="J1051" s="117"/>
      <c r="K1051" s="118"/>
      <c r="L1051" s="110"/>
    </row>
    <row r="1052" spans="1:15" hidden="1">
      <c r="A1052" s="116" t="s">
        <v>372</v>
      </c>
      <c r="B1052" s="116" t="s">
        <v>3140</v>
      </c>
      <c r="C1052" s="116" t="s">
        <v>3139</v>
      </c>
      <c r="D1052" s="116" t="s">
        <v>2728</v>
      </c>
      <c r="E1052" s="116" t="s">
        <v>2557</v>
      </c>
      <c r="F1052" s="116" t="s">
        <v>6110</v>
      </c>
      <c r="G1052" s="116" t="s">
        <v>3138</v>
      </c>
      <c r="H1052" s="117"/>
      <c r="I1052" s="117"/>
      <c r="J1052" s="117"/>
      <c r="K1052" s="118"/>
      <c r="L1052" s="110"/>
    </row>
    <row r="1053" spans="1:15" hidden="1">
      <c r="A1053" s="116" t="s">
        <v>121</v>
      </c>
      <c r="B1053" s="116" t="s">
        <v>3258</v>
      </c>
      <c r="C1053" s="116" t="s">
        <v>3257</v>
      </c>
      <c r="D1053" s="116" t="s">
        <v>2646</v>
      </c>
      <c r="E1053" s="116" t="s">
        <v>2557</v>
      </c>
      <c r="F1053" s="116" t="s">
        <v>4736</v>
      </c>
      <c r="G1053" s="116" t="s">
        <v>3256</v>
      </c>
      <c r="H1053" s="117"/>
      <c r="I1053" s="117"/>
      <c r="J1053" s="117"/>
      <c r="K1053" s="118"/>
      <c r="L1053" s="110"/>
    </row>
    <row r="1054" spans="1:15" hidden="1">
      <c r="A1054" s="116" t="s">
        <v>289</v>
      </c>
      <c r="B1054" s="116" t="s">
        <v>4231</v>
      </c>
      <c r="C1054" s="116" t="s">
        <v>4230</v>
      </c>
      <c r="D1054" s="116" t="s">
        <v>4229</v>
      </c>
      <c r="E1054" s="116" t="s">
        <v>4156</v>
      </c>
      <c r="F1054" s="116" t="s">
        <v>6111</v>
      </c>
      <c r="G1054" s="116" t="s">
        <v>4228</v>
      </c>
      <c r="H1054" s="117"/>
      <c r="I1054" s="117"/>
      <c r="J1054" s="117"/>
      <c r="K1054" s="118"/>
      <c r="L1054" s="110"/>
    </row>
    <row r="1055" spans="1:15" hidden="1">
      <c r="A1055" s="116" t="s">
        <v>489</v>
      </c>
      <c r="B1055" s="116" t="s">
        <v>247</v>
      </c>
      <c r="C1055" s="116" t="s">
        <v>4305</v>
      </c>
      <c r="D1055" s="116" t="s">
        <v>4304</v>
      </c>
      <c r="E1055" s="116" t="s">
        <v>4156</v>
      </c>
      <c r="F1055" s="116" t="s">
        <v>6112</v>
      </c>
      <c r="G1055" s="116"/>
      <c r="H1055" s="117"/>
      <c r="I1055" s="117"/>
      <c r="J1055" s="117"/>
      <c r="K1055" s="118"/>
      <c r="L1055" s="110"/>
    </row>
    <row r="1056" spans="1:15" hidden="1">
      <c r="A1056" s="116" t="s">
        <v>48</v>
      </c>
      <c r="B1056" s="116" t="s">
        <v>2750</v>
      </c>
      <c r="C1056" s="116" t="s">
        <v>1960</v>
      </c>
      <c r="D1056" s="116" t="s">
        <v>2558</v>
      </c>
      <c r="E1056" s="116" t="s">
        <v>2557</v>
      </c>
      <c r="F1056" s="116" t="s">
        <v>5606</v>
      </c>
      <c r="G1056" s="116"/>
      <c r="H1056" s="117"/>
      <c r="I1056" s="117"/>
      <c r="J1056" s="117"/>
      <c r="K1056" s="118"/>
      <c r="L1056" s="110"/>
    </row>
    <row r="1057" spans="1:15">
      <c r="A1057" s="116" t="s">
        <v>363</v>
      </c>
      <c r="B1057" s="116" t="s">
        <v>2498</v>
      </c>
      <c r="C1057" s="116" t="s">
        <v>2497</v>
      </c>
      <c r="D1057" s="116" t="s">
        <v>2496</v>
      </c>
      <c r="E1057" s="116" t="s">
        <v>2477</v>
      </c>
      <c r="F1057" s="116" t="s">
        <v>6113</v>
      </c>
      <c r="G1057" s="116" t="s">
        <v>2495</v>
      </c>
      <c r="H1057" s="117">
        <v>50</v>
      </c>
      <c r="I1057" s="117"/>
      <c r="J1057" s="117"/>
      <c r="K1057" s="118"/>
      <c r="L1057" s="110"/>
      <c r="O1057" s="102" t="s">
        <v>5296</v>
      </c>
    </row>
    <row r="1058" spans="1:15" hidden="1">
      <c r="A1058" s="116" t="s">
        <v>2666</v>
      </c>
      <c r="B1058" s="116" t="s">
        <v>2665</v>
      </c>
      <c r="C1058" s="116" t="s">
        <v>2664</v>
      </c>
      <c r="D1058" s="116" t="s">
        <v>2663</v>
      </c>
      <c r="E1058" s="116" t="s">
        <v>2557</v>
      </c>
      <c r="F1058" s="116" t="s">
        <v>6114</v>
      </c>
      <c r="G1058" s="116" t="s">
        <v>2662</v>
      </c>
      <c r="H1058" s="117"/>
      <c r="I1058" s="117"/>
      <c r="J1058" s="117"/>
      <c r="K1058" s="118"/>
      <c r="L1058" s="110"/>
    </row>
    <row r="1059" spans="1:15" hidden="1">
      <c r="A1059" s="116" t="s">
        <v>651</v>
      </c>
      <c r="B1059" s="116" t="s">
        <v>2004</v>
      </c>
      <c r="C1059" s="116" t="s">
        <v>2003</v>
      </c>
      <c r="D1059" s="116" t="s">
        <v>2002</v>
      </c>
      <c r="E1059" s="116" t="s">
        <v>1954</v>
      </c>
      <c r="F1059" s="116" t="s">
        <v>6115</v>
      </c>
      <c r="G1059" s="116" t="s">
        <v>2001</v>
      </c>
      <c r="H1059" s="117"/>
      <c r="I1059" s="117"/>
      <c r="J1059" s="117"/>
      <c r="K1059" s="118"/>
      <c r="L1059" s="110"/>
    </row>
    <row r="1060" spans="1:15" hidden="1">
      <c r="A1060" s="116" t="s">
        <v>659</v>
      </c>
      <c r="B1060" s="116" t="s">
        <v>200</v>
      </c>
      <c r="C1060" s="116" t="s">
        <v>950</v>
      </c>
      <c r="D1060" s="116" t="s">
        <v>949</v>
      </c>
      <c r="E1060" s="116" t="s">
        <v>837</v>
      </c>
      <c r="F1060" s="116" t="s">
        <v>6116</v>
      </c>
      <c r="G1060" s="116" t="s">
        <v>948</v>
      </c>
      <c r="H1060" s="117"/>
      <c r="I1060" s="117"/>
      <c r="J1060" s="117"/>
      <c r="K1060" s="118"/>
      <c r="L1060" s="110"/>
    </row>
    <row r="1061" spans="1:15">
      <c r="A1061" s="116" t="s">
        <v>1575</v>
      </c>
      <c r="B1061" s="116" t="s">
        <v>1574</v>
      </c>
      <c r="C1061" s="116" t="s">
        <v>1573</v>
      </c>
      <c r="D1061" s="116" t="s">
        <v>1572</v>
      </c>
      <c r="E1061" s="116" t="s">
        <v>1230</v>
      </c>
      <c r="F1061" s="116" t="s">
        <v>6117</v>
      </c>
      <c r="G1061" s="116" t="s">
        <v>1571</v>
      </c>
      <c r="H1061" s="117">
        <v>50</v>
      </c>
      <c r="I1061" s="117"/>
      <c r="J1061" s="117"/>
      <c r="K1061" s="118"/>
      <c r="L1061" s="110"/>
      <c r="O1061" s="102" t="s">
        <v>5296</v>
      </c>
    </row>
    <row r="1062" spans="1:15" hidden="1">
      <c r="A1062" s="116" t="s">
        <v>2993</v>
      </c>
      <c r="B1062" s="116" t="s">
        <v>1846</v>
      </c>
      <c r="C1062" s="116" t="s">
        <v>2992</v>
      </c>
      <c r="D1062" s="116" t="s">
        <v>2982</v>
      </c>
      <c r="E1062" s="116" t="s">
        <v>2557</v>
      </c>
      <c r="F1062" s="116" t="s">
        <v>5381</v>
      </c>
      <c r="G1062" s="116" t="s">
        <v>2991</v>
      </c>
      <c r="H1062" s="117"/>
      <c r="I1062" s="117"/>
      <c r="J1062" s="117"/>
      <c r="K1062" s="118"/>
      <c r="L1062" s="110"/>
    </row>
    <row r="1063" spans="1:15" hidden="1">
      <c r="A1063" s="116" t="s">
        <v>1076</v>
      </c>
      <c r="B1063" s="116" t="s">
        <v>2132</v>
      </c>
      <c r="C1063" s="116" t="s">
        <v>2131</v>
      </c>
      <c r="D1063" s="116" t="s">
        <v>2130</v>
      </c>
      <c r="E1063" s="116" t="s">
        <v>2114</v>
      </c>
      <c r="F1063" s="116" t="s">
        <v>6118</v>
      </c>
      <c r="G1063" s="116" t="s">
        <v>2129</v>
      </c>
      <c r="H1063" s="117"/>
      <c r="I1063" s="117"/>
      <c r="J1063" s="117"/>
      <c r="K1063" s="118"/>
      <c r="L1063" s="110"/>
    </row>
    <row r="1064" spans="1:15" hidden="1">
      <c r="A1064" s="116" t="s">
        <v>1375</v>
      </c>
      <c r="B1064" s="116" t="s">
        <v>444</v>
      </c>
      <c r="C1064" s="116" t="s">
        <v>1374</v>
      </c>
      <c r="D1064" s="116" t="s">
        <v>1293</v>
      </c>
      <c r="E1064" s="116" t="s">
        <v>1230</v>
      </c>
      <c r="F1064" s="116" t="s">
        <v>6119</v>
      </c>
      <c r="G1064" s="116" t="s">
        <v>1373</v>
      </c>
      <c r="H1064" s="117"/>
      <c r="I1064" s="117"/>
      <c r="J1064" s="117"/>
      <c r="K1064" s="118"/>
      <c r="L1064" s="110"/>
    </row>
    <row r="1065" spans="1:15" hidden="1">
      <c r="A1065" s="116" t="s">
        <v>1789</v>
      </c>
      <c r="B1065" s="116" t="s">
        <v>1788</v>
      </c>
      <c r="C1065" s="116" t="s">
        <v>1787</v>
      </c>
      <c r="D1065" s="116" t="s">
        <v>1786</v>
      </c>
      <c r="E1065" s="116" t="s">
        <v>1759</v>
      </c>
      <c r="F1065" s="116" t="s">
        <v>6120</v>
      </c>
      <c r="G1065" s="116" t="s">
        <v>1785</v>
      </c>
      <c r="H1065" s="117"/>
      <c r="I1065" s="117"/>
      <c r="J1065" s="117"/>
      <c r="K1065" s="118"/>
      <c r="L1065" s="110"/>
    </row>
    <row r="1066" spans="1:15" hidden="1">
      <c r="A1066" s="116" t="s">
        <v>235</v>
      </c>
      <c r="B1066" s="116" t="s">
        <v>1957</v>
      </c>
      <c r="C1066" s="116" t="s">
        <v>1956</v>
      </c>
      <c r="D1066" s="116" t="s">
        <v>1955</v>
      </c>
      <c r="E1066" s="116" t="s">
        <v>1954</v>
      </c>
      <c r="F1066" s="116" t="s">
        <v>5332</v>
      </c>
      <c r="G1066" s="116" t="s">
        <v>1953</v>
      </c>
      <c r="H1066" s="117"/>
      <c r="I1066" s="117"/>
      <c r="J1066" s="117"/>
      <c r="K1066" s="118"/>
      <c r="L1066" s="110"/>
    </row>
    <row r="1067" spans="1:15" hidden="1">
      <c r="A1067" s="116" t="s">
        <v>750</v>
      </c>
      <c r="B1067" s="116" t="s">
        <v>749</v>
      </c>
      <c r="C1067" s="116" t="s">
        <v>748</v>
      </c>
      <c r="D1067" s="116" t="s">
        <v>747</v>
      </c>
      <c r="E1067" s="116" t="s">
        <v>721</v>
      </c>
      <c r="F1067" s="116" t="s">
        <v>6121</v>
      </c>
      <c r="G1067" s="116" t="s">
        <v>746</v>
      </c>
      <c r="H1067" s="117"/>
      <c r="I1067" s="117"/>
      <c r="J1067" s="117"/>
      <c r="K1067" s="118"/>
      <c r="L1067" s="110"/>
    </row>
    <row r="1068" spans="1:15" hidden="1">
      <c r="A1068" s="116" t="s">
        <v>2828</v>
      </c>
      <c r="B1068" s="116" t="s">
        <v>692</v>
      </c>
      <c r="C1068" s="116" t="s">
        <v>3306</v>
      </c>
      <c r="D1068" s="116" t="s">
        <v>2595</v>
      </c>
      <c r="E1068" s="116" t="s">
        <v>2557</v>
      </c>
      <c r="F1068" s="116" t="s">
        <v>4571</v>
      </c>
      <c r="G1068" s="116" t="s">
        <v>3305</v>
      </c>
      <c r="H1068" s="117"/>
      <c r="I1068" s="117"/>
      <c r="J1068" s="117"/>
      <c r="K1068" s="118"/>
      <c r="L1068" s="110"/>
    </row>
    <row r="1069" spans="1:15" hidden="1">
      <c r="A1069" s="116" t="s">
        <v>669</v>
      </c>
      <c r="B1069" s="116" t="s">
        <v>668</v>
      </c>
      <c r="C1069" s="116" t="s">
        <v>667</v>
      </c>
      <c r="D1069" s="116" t="s">
        <v>575</v>
      </c>
      <c r="E1069" s="116" t="s">
        <v>574</v>
      </c>
      <c r="F1069" s="116" t="s">
        <v>6122</v>
      </c>
      <c r="G1069" s="116" t="s">
        <v>666</v>
      </c>
      <c r="H1069" s="117"/>
      <c r="I1069" s="117"/>
      <c r="J1069" s="117"/>
      <c r="K1069" s="118"/>
      <c r="L1069" s="110"/>
    </row>
    <row r="1070" spans="1:15" hidden="1">
      <c r="A1070" s="116" t="s">
        <v>372</v>
      </c>
      <c r="B1070" s="116" t="s">
        <v>371</v>
      </c>
      <c r="C1070" s="116" t="s">
        <v>370</v>
      </c>
      <c r="D1070" s="116" t="s">
        <v>369</v>
      </c>
      <c r="E1070" s="116" t="s">
        <v>250</v>
      </c>
      <c r="F1070" s="116" t="s">
        <v>6123</v>
      </c>
      <c r="G1070" s="116" t="s">
        <v>368</v>
      </c>
      <c r="H1070" s="117"/>
      <c r="I1070" s="117"/>
      <c r="J1070" s="117"/>
      <c r="K1070" s="118"/>
      <c r="L1070" s="110"/>
    </row>
    <row r="1071" spans="1:15" hidden="1">
      <c r="A1071" s="116" t="s">
        <v>239</v>
      </c>
      <c r="B1071" s="116" t="s">
        <v>367</v>
      </c>
      <c r="C1071" s="116" t="s">
        <v>3222</v>
      </c>
      <c r="D1071" s="116" t="s">
        <v>435</v>
      </c>
      <c r="E1071" s="116" t="s">
        <v>2557</v>
      </c>
      <c r="F1071" s="116" t="s">
        <v>6099</v>
      </c>
      <c r="G1071" s="116" t="s">
        <v>3221</v>
      </c>
      <c r="H1071" s="117"/>
      <c r="I1071" s="117"/>
      <c r="J1071" s="117"/>
      <c r="K1071" s="118"/>
      <c r="L1071" s="110"/>
    </row>
    <row r="1072" spans="1:15" hidden="1">
      <c r="A1072" s="116" t="s">
        <v>48</v>
      </c>
      <c r="B1072" s="116" t="s">
        <v>103</v>
      </c>
      <c r="C1072" s="116" t="s">
        <v>102</v>
      </c>
      <c r="D1072" s="116" t="s">
        <v>101</v>
      </c>
      <c r="E1072" s="116" t="s">
        <v>90</v>
      </c>
      <c r="F1072" s="116" t="s">
        <v>5921</v>
      </c>
      <c r="G1072" s="116" t="s">
        <v>100</v>
      </c>
      <c r="H1072" s="117"/>
      <c r="I1072" s="117"/>
      <c r="J1072" s="117"/>
      <c r="K1072" s="118"/>
      <c r="L1072" s="110"/>
    </row>
    <row r="1073" spans="1:15" hidden="1">
      <c r="A1073" s="116" t="s">
        <v>440</v>
      </c>
      <c r="B1073" s="116" t="s">
        <v>1261</v>
      </c>
      <c r="C1073" s="116" t="s">
        <v>1260</v>
      </c>
      <c r="D1073" s="116" t="s">
        <v>1259</v>
      </c>
      <c r="E1073" s="116" t="s">
        <v>1230</v>
      </c>
      <c r="F1073" s="116" t="s">
        <v>6124</v>
      </c>
      <c r="G1073" s="116" t="s">
        <v>1258</v>
      </c>
      <c r="H1073" s="117"/>
      <c r="I1073" s="117"/>
      <c r="J1073" s="117"/>
      <c r="K1073" s="118"/>
      <c r="L1073" s="110"/>
    </row>
    <row r="1074" spans="1:15">
      <c r="A1074" s="116" t="s">
        <v>587</v>
      </c>
      <c r="B1074" s="116" t="s">
        <v>3240</v>
      </c>
      <c r="C1074" s="116" t="s">
        <v>3239</v>
      </c>
      <c r="D1074" s="116" t="s">
        <v>3035</v>
      </c>
      <c r="E1074" s="116" t="s">
        <v>2557</v>
      </c>
      <c r="F1074" s="116" t="s">
        <v>5519</v>
      </c>
      <c r="G1074" s="116" t="s">
        <v>3238</v>
      </c>
      <c r="H1074" s="117">
        <v>50</v>
      </c>
      <c r="I1074" s="117"/>
      <c r="J1074" s="117"/>
      <c r="K1074" s="118"/>
      <c r="L1074" s="110"/>
      <c r="O1074" s="102" t="s">
        <v>5296</v>
      </c>
    </row>
    <row r="1075" spans="1:15">
      <c r="A1075" s="116" t="s">
        <v>1870</v>
      </c>
      <c r="B1075" s="116" t="s">
        <v>637</v>
      </c>
      <c r="C1075" s="116" t="s">
        <v>3602</v>
      </c>
      <c r="D1075" s="116" t="s">
        <v>3601</v>
      </c>
      <c r="E1075" s="116" t="s">
        <v>3530</v>
      </c>
      <c r="F1075" s="116" t="s">
        <v>6125</v>
      </c>
      <c r="G1075" s="116" t="s">
        <v>3600</v>
      </c>
      <c r="H1075" s="117">
        <v>1100</v>
      </c>
      <c r="I1075" s="117">
        <v>123.75</v>
      </c>
      <c r="J1075" s="117"/>
      <c r="K1075" s="118">
        <f ca="1">TODAY()-22</f>
        <v>43972</v>
      </c>
      <c r="L1075" s="110"/>
      <c r="O1075" s="102" t="s">
        <v>5296</v>
      </c>
    </row>
    <row r="1076" spans="1:15" hidden="1">
      <c r="A1076" s="116" t="s">
        <v>697</v>
      </c>
      <c r="B1076" s="116" t="s">
        <v>313</v>
      </c>
      <c r="C1076" s="116" t="s">
        <v>3042</v>
      </c>
      <c r="D1076" s="116" t="s">
        <v>2605</v>
      </c>
      <c r="E1076" s="116" t="s">
        <v>2557</v>
      </c>
      <c r="F1076" s="116" t="s">
        <v>4884</v>
      </c>
      <c r="G1076" s="116" t="s">
        <v>3041</v>
      </c>
      <c r="H1076" s="117"/>
      <c r="I1076" s="117"/>
      <c r="J1076" s="117"/>
      <c r="K1076" s="118"/>
      <c r="L1076" s="110"/>
    </row>
    <row r="1077" spans="1:15" hidden="1">
      <c r="A1077" s="116" t="s">
        <v>822</v>
      </c>
      <c r="B1077" s="116" t="s">
        <v>821</v>
      </c>
      <c r="C1077" s="116" t="s">
        <v>820</v>
      </c>
      <c r="D1077" s="116" t="s">
        <v>798</v>
      </c>
      <c r="E1077" s="116" t="s">
        <v>761</v>
      </c>
      <c r="F1077" s="116" t="s">
        <v>5943</v>
      </c>
      <c r="G1077" s="116" t="s">
        <v>819</v>
      </c>
      <c r="H1077" s="117"/>
      <c r="I1077" s="117"/>
      <c r="J1077" s="117"/>
      <c r="K1077" s="118"/>
      <c r="L1077" s="110"/>
    </row>
    <row r="1078" spans="1:15">
      <c r="A1078" s="116" t="s">
        <v>2124</v>
      </c>
      <c r="B1078" s="116" t="s">
        <v>2123</v>
      </c>
      <c r="C1078" s="116" t="s">
        <v>2122</v>
      </c>
      <c r="D1078" s="116" t="s">
        <v>1973</v>
      </c>
      <c r="E1078" s="116" t="s">
        <v>2114</v>
      </c>
      <c r="F1078" s="116" t="s">
        <v>6126</v>
      </c>
      <c r="G1078" s="116" t="s">
        <v>2121</v>
      </c>
      <c r="H1078" s="117">
        <v>50</v>
      </c>
      <c r="I1078" s="117"/>
      <c r="J1078" s="117"/>
      <c r="K1078" s="118"/>
      <c r="L1078" s="110"/>
      <c r="O1078" s="102" t="s">
        <v>5296</v>
      </c>
    </row>
    <row r="1079" spans="1:15" hidden="1">
      <c r="A1079" s="116" t="s">
        <v>1204</v>
      </c>
      <c r="B1079" s="116" t="s">
        <v>2948</v>
      </c>
      <c r="C1079" s="116" t="s">
        <v>2947</v>
      </c>
      <c r="D1079" s="116" t="s">
        <v>2946</v>
      </c>
      <c r="E1079" s="116" t="s">
        <v>2557</v>
      </c>
      <c r="F1079" s="116" t="s">
        <v>6127</v>
      </c>
      <c r="G1079" s="116" t="s">
        <v>2945</v>
      </c>
      <c r="H1079" s="117"/>
      <c r="I1079" s="117"/>
      <c r="J1079" s="117"/>
      <c r="K1079" s="118"/>
      <c r="L1079" s="110"/>
    </row>
    <row r="1080" spans="1:15" hidden="1">
      <c r="A1080" s="116" t="s">
        <v>53</v>
      </c>
      <c r="B1080" s="116" t="s">
        <v>1678</v>
      </c>
      <c r="C1080" s="116" t="s">
        <v>1677</v>
      </c>
      <c r="D1080" s="116" t="s">
        <v>1676</v>
      </c>
      <c r="E1080" s="116" t="s">
        <v>1230</v>
      </c>
      <c r="F1080" s="116" t="s">
        <v>6128</v>
      </c>
      <c r="G1080" s="116" t="s">
        <v>1675</v>
      </c>
      <c r="H1080" s="117"/>
      <c r="I1080" s="117"/>
      <c r="J1080" s="117"/>
      <c r="K1080" s="118"/>
      <c r="L1080" s="110"/>
    </row>
    <row r="1081" spans="1:15" hidden="1">
      <c r="A1081" s="116" t="s">
        <v>53</v>
      </c>
      <c r="B1081" s="116" t="s">
        <v>3845</v>
      </c>
      <c r="C1081" s="116" t="s">
        <v>3844</v>
      </c>
      <c r="D1081" s="116" t="s">
        <v>3843</v>
      </c>
      <c r="E1081" s="116" t="s">
        <v>3839</v>
      </c>
      <c r="F1081" s="116" t="s">
        <v>6129</v>
      </c>
      <c r="G1081" s="116" t="s">
        <v>3842</v>
      </c>
      <c r="H1081" s="117"/>
      <c r="I1081" s="117"/>
      <c r="J1081" s="117"/>
      <c r="K1081" s="118"/>
      <c r="L1081" s="110"/>
    </row>
    <row r="1082" spans="1:15" hidden="1">
      <c r="A1082" s="116" t="s">
        <v>858</v>
      </c>
      <c r="B1082" s="116" t="s">
        <v>2769</v>
      </c>
      <c r="C1082" s="116" t="s">
        <v>2768</v>
      </c>
      <c r="D1082" s="116" t="s">
        <v>2751</v>
      </c>
      <c r="E1082" s="116" t="s">
        <v>2557</v>
      </c>
      <c r="F1082" s="116" t="s">
        <v>4500</v>
      </c>
      <c r="G1082" s="116" t="s">
        <v>2767</v>
      </c>
      <c r="H1082" s="117"/>
      <c r="I1082" s="117"/>
      <c r="J1082" s="117"/>
      <c r="K1082" s="118"/>
      <c r="L1082" s="110"/>
    </row>
    <row r="1083" spans="1:15" hidden="1">
      <c r="A1083" s="116" t="s">
        <v>48</v>
      </c>
      <c r="B1083" s="116" t="s">
        <v>2198</v>
      </c>
      <c r="C1083" s="116" t="s">
        <v>2197</v>
      </c>
      <c r="D1083" s="116" t="s">
        <v>2196</v>
      </c>
      <c r="E1083" s="116" t="s">
        <v>2173</v>
      </c>
      <c r="F1083" s="116" t="s">
        <v>6130</v>
      </c>
      <c r="G1083" s="116" t="s">
        <v>2195</v>
      </c>
      <c r="H1083" s="117"/>
      <c r="I1083" s="117"/>
      <c r="J1083" s="117"/>
      <c r="K1083" s="118"/>
      <c r="L1083" s="110"/>
    </row>
    <row r="1084" spans="1:15">
      <c r="A1084" s="116" t="s">
        <v>1767</v>
      </c>
      <c r="B1084" s="116" t="s">
        <v>1766</v>
      </c>
      <c r="C1084" s="116" t="s">
        <v>1765</v>
      </c>
      <c r="D1084" s="116" t="s">
        <v>1764</v>
      </c>
      <c r="E1084" s="116" t="s">
        <v>1759</v>
      </c>
      <c r="F1084" s="116" t="s">
        <v>5625</v>
      </c>
      <c r="G1084" s="116" t="s">
        <v>1763</v>
      </c>
      <c r="H1084" s="117">
        <v>50</v>
      </c>
      <c r="I1084" s="117"/>
      <c r="J1084" s="117"/>
      <c r="K1084" s="118"/>
      <c r="L1084" s="110"/>
      <c r="O1084" s="102" t="s">
        <v>5296</v>
      </c>
    </row>
    <row r="1085" spans="1:15" hidden="1">
      <c r="A1085" s="116" t="s">
        <v>155</v>
      </c>
      <c r="B1085" s="116" t="s">
        <v>2756</v>
      </c>
      <c r="C1085" s="116" t="s">
        <v>2755</v>
      </c>
      <c r="D1085" s="116" t="s">
        <v>333</v>
      </c>
      <c r="E1085" s="116" t="s">
        <v>2557</v>
      </c>
      <c r="F1085" s="116" t="s">
        <v>4510</v>
      </c>
      <c r="G1085" s="116" t="s">
        <v>2754</v>
      </c>
      <c r="H1085" s="117"/>
      <c r="I1085" s="117"/>
      <c r="J1085" s="117"/>
      <c r="K1085" s="118"/>
      <c r="L1085" s="110"/>
    </row>
    <row r="1086" spans="1:15" hidden="1">
      <c r="A1086" s="116" t="s">
        <v>503</v>
      </c>
      <c r="B1086" s="116" t="s">
        <v>502</v>
      </c>
      <c r="C1086" s="116" t="s">
        <v>501</v>
      </c>
      <c r="D1086" s="116" t="s">
        <v>500</v>
      </c>
      <c r="E1086" s="116" t="s">
        <v>409</v>
      </c>
      <c r="F1086" s="116" t="s">
        <v>6131</v>
      </c>
      <c r="G1086" s="116" t="s">
        <v>499</v>
      </c>
      <c r="H1086" s="117"/>
      <c r="I1086" s="117"/>
      <c r="J1086" s="117"/>
      <c r="K1086" s="118"/>
      <c r="L1086" s="110"/>
    </row>
    <row r="1087" spans="1:15" hidden="1">
      <c r="A1087" s="116" t="s">
        <v>177</v>
      </c>
      <c r="B1087" s="116" t="s">
        <v>680</v>
      </c>
      <c r="C1087" s="116" t="s">
        <v>679</v>
      </c>
      <c r="D1087" s="116" t="s">
        <v>598</v>
      </c>
      <c r="E1087" s="116" t="s">
        <v>574</v>
      </c>
      <c r="F1087" s="116" t="s">
        <v>5741</v>
      </c>
      <c r="G1087" s="116" t="s">
        <v>678</v>
      </c>
      <c r="H1087" s="117"/>
      <c r="I1087" s="117"/>
      <c r="J1087" s="117"/>
      <c r="K1087" s="118"/>
      <c r="L1087" s="110"/>
    </row>
    <row r="1088" spans="1:15">
      <c r="A1088" s="116" t="s">
        <v>613</v>
      </c>
      <c r="B1088" s="116" t="s">
        <v>3592</v>
      </c>
      <c r="C1088" s="116" t="s">
        <v>3591</v>
      </c>
      <c r="D1088" s="116" t="s">
        <v>3555</v>
      </c>
      <c r="E1088" s="116" t="s">
        <v>3530</v>
      </c>
      <c r="F1088" s="116" t="s">
        <v>6132</v>
      </c>
      <c r="G1088" s="116" t="s">
        <v>3590</v>
      </c>
      <c r="H1088" s="117">
        <v>50</v>
      </c>
      <c r="I1088" s="117"/>
      <c r="J1088" s="117"/>
      <c r="K1088" s="118"/>
      <c r="L1088" s="110"/>
      <c r="O1088" s="102" t="s">
        <v>5296</v>
      </c>
    </row>
    <row r="1089" spans="1:15">
      <c r="A1089" s="116" t="s">
        <v>587</v>
      </c>
      <c r="B1089" s="116" t="s">
        <v>3155</v>
      </c>
      <c r="C1089" s="116" t="s">
        <v>3154</v>
      </c>
      <c r="D1089" s="116" t="s">
        <v>2646</v>
      </c>
      <c r="E1089" s="116" t="s">
        <v>2557</v>
      </c>
      <c r="F1089" s="116" t="s">
        <v>4736</v>
      </c>
      <c r="G1089" s="116" t="s">
        <v>3153</v>
      </c>
      <c r="H1089" s="117">
        <v>50</v>
      </c>
      <c r="I1089" s="117"/>
      <c r="J1089" s="117"/>
      <c r="K1089" s="118"/>
      <c r="L1089" s="110"/>
      <c r="O1089" s="102" t="s">
        <v>5296</v>
      </c>
    </row>
    <row r="1090" spans="1:15" hidden="1">
      <c r="A1090" s="116" t="s">
        <v>1150</v>
      </c>
      <c r="B1090" s="116" t="s">
        <v>2214</v>
      </c>
      <c r="C1090" s="116" t="s">
        <v>2213</v>
      </c>
      <c r="D1090" s="116" t="s">
        <v>2212</v>
      </c>
      <c r="E1090" s="116" t="s">
        <v>2200</v>
      </c>
      <c r="F1090" s="116" t="s">
        <v>5572</v>
      </c>
      <c r="G1090" s="116" t="s">
        <v>2211</v>
      </c>
      <c r="H1090" s="117"/>
      <c r="I1090" s="117"/>
      <c r="J1090" s="117"/>
      <c r="K1090" s="118"/>
      <c r="L1090" s="110"/>
    </row>
    <row r="1091" spans="1:15" hidden="1">
      <c r="A1091" s="116" t="s">
        <v>2109</v>
      </c>
      <c r="B1091" s="116" t="s">
        <v>1356</v>
      </c>
      <c r="C1091" s="116" t="s">
        <v>3897</v>
      </c>
      <c r="D1091" s="116" t="s">
        <v>3896</v>
      </c>
      <c r="E1091" s="116" t="s">
        <v>3839</v>
      </c>
      <c r="F1091" s="116" t="s">
        <v>5307</v>
      </c>
      <c r="G1091" s="116" t="s">
        <v>3895</v>
      </c>
      <c r="H1091" s="117"/>
      <c r="I1091" s="117"/>
      <c r="J1091" s="117"/>
      <c r="K1091" s="118"/>
      <c r="L1091" s="110"/>
    </row>
    <row r="1092" spans="1:15">
      <c r="A1092" s="116" t="s">
        <v>269</v>
      </c>
      <c r="B1092" s="116" t="s">
        <v>268</v>
      </c>
      <c r="C1092" s="116" t="s">
        <v>267</v>
      </c>
      <c r="D1092" s="116" t="s">
        <v>266</v>
      </c>
      <c r="E1092" s="116" t="s">
        <v>250</v>
      </c>
      <c r="F1092" s="116" t="s">
        <v>6058</v>
      </c>
      <c r="G1092" s="116" t="s">
        <v>265</v>
      </c>
      <c r="H1092" s="117">
        <v>50</v>
      </c>
      <c r="I1092" s="117"/>
      <c r="J1092" s="117"/>
      <c r="K1092" s="118"/>
      <c r="L1092" s="110"/>
      <c r="O1092" s="102" t="s">
        <v>5296</v>
      </c>
    </row>
    <row r="1093" spans="1:15">
      <c r="A1093" s="116" t="s">
        <v>663</v>
      </c>
      <c r="B1093" s="116" t="s">
        <v>662</v>
      </c>
      <c r="C1093" s="116" t="s">
        <v>661</v>
      </c>
      <c r="D1093" s="116" t="s">
        <v>598</v>
      </c>
      <c r="E1093" s="116" t="s">
        <v>574</v>
      </c>
      <c r="F1093" s="116" t="s">
        <v>6133</v>
      </c>
      <c r="G1093" s="116" t="s">
        <v>660</v>
      </c>
      <c r="H1093" s="117">
        <v>50</v>
      </c>
      <c r="I1093" s="117"/>
      <c r="J1093" s="117"/>
      <c r="K1093" s="118"/>
      <c r="L1093" s="110"/>
      <c r="O1093" s="102" t="s">
        <v>5296</v>
      </c>
    </row>
    <row r="1094" spans="1:15" hidden="1">
      <c r="A1094" s="116" t="s">
        <v>2434</v>
      </c>
      <c r="B1094" s="116" t="s">
        <v>463</v>
      </c>
      <c r="C1094" s="116" t="s">
        <v>2893</v>
      </c>
      <c r="D1094" s="116" t="s">
        <v>2892</v>
      </c>
      <c r="E1094" s="116" t="s">
        <v>2557</v>
      </c>
      <c r="F1094" s="116" t="s">
        <v>5823</v>
      </c>
      <c r="G1094" s="116" t="s">
        <v>2891</v>
      </c>
      <c r="H1094" s="117"/>
      <c r="I1094" s="117"/>
      <c r="J1094" s="117"/>
      <c r="K1094" s="118"/>
      <c r="L1094" s="110"/>
    </row>
    <row r="1095" spans="1:15">
      <c r="A1095" s="116" t="s">
        <v>48</v>
      </c>
      <c r="B1095" s="116" t="s">
        <v>3994</v>
      </c>
      <c r="C1095" s="116" t="s">
        <v>3993</v>
      </c>
      <c r="D1095" s="116" t="s">
        <v>3851</v>
      </c>
      <c r="E1095" s="116" t="s">
        <v>3839</v>
      </c>
      <c r="F1095" s="116" t="s">
        <v>6134</v>
      </c>
      <c r="G1095" s="116" t="s">
        <v>3992</v>
      </c>
      <c r="H1095" s="117">
        <v>50</v>
      </c>
      <c r="I1095" s="117"/>
      <c r="J1095" s="117"/>
      <c r="K1095" s="118"/>
      <c r="L1095" s="110"/>
      <c r="O1095" s="102" t="s">
        <v>5296</v>
      </c>
    </row>
    <row r="1096" spans="1:15">
      <c r="A1096" s="116" t="s">
        <v>1706</v>
      </c>
      <c r="B1096" s="116" t="s">
        <v>1607</v>
      </c>
      <c r="C1096" s="116" t="s">
        <v>1705</v>
      </c>
      <c r="D1096" s="116" t="s">
        <v>1704</v>
      </c>
      <c r="E1096" s="116" t="s">
        <v>1230</v>
      </c>
      <c r="F1096" s="116" t="s">
        <v>6135</v>
      </c>
      <c r="G1096" s="116"/>
      <c r="H1096" s="117">
        <v>1100</v>
      </c>
      <c r="I1096" s="117">
        <v>123.75</v>
      </c>
      <c r="J1096" s="117"/>
      <c r="K1096" s="118">
        <f ca="1">TODAY()-34</f>
        <v>43960</v>
      </c>
      <c r="L1096" s="110"/>
      <c r="O1096" s="102" t="s">
        <v>5296</v>
      </c>
    </row>
    <row r="1097" spans="1:15">
      <c r="A1097" s="116" t="s">
        <v>1221</v>
      </c>
      <c r="B1097" s="116" t="s">
        <v>2275</v>
      </c>
      <c r="C1097" s="116" t="s">
        <v>2274</v>
      </c>
      <c r="D1097" s="116" t="s">
        <v>2273</v>
      </c>
      <c r="E1097" s="116" t="s">
        <v>2260</v>
      </c>
      <c r="F1097" s="116" t="s">
        <v>6136</v>
      </c>
      <c r="G1097" s="116" t="s">
        <v>2272</v>
      </c>
      <c r="H1097" s="102">
        <v>275</v>
      </c>
      <c r="I1097" s="102">
        <v>0</v>
      </c>
      <c r="J1097" s="102">
        <v>0</v>
      </c>
      <c r="K1097" s="118"/>
      <c r="L1097" s="110"/>
      <c r="O1097" s="107" t="s">
        <v>5312</v>
      </c>
    </row>
    <row r="1098" spans="1:15" hidden="1">
      <c r="A1098" s="116" t="s">
        <v>1465</v>
      </c>
      <c r="B1098" s="116" t="s">
        <v>303</v>
      </c>
      <c r="C1098" s="116" t="s">
        <v>1464</v>
      </c>
      <c r="D1098" s="116" t="s">
        <v>1231</v>
      </c>
      <c r="E1098" s="116" t="s">
        <v>1230</v>
      </c>
      <c r="F1098" s="116" t="s">
        <v>5627</v>
      </c>
      <c r="G1098" s="116" t="s">
        <v>1463</v>
      </c>
      <c r="H1098" s="117"/>
      <c r="I1098" s="117"/>
      <c r="J1098" s="117"/>
      <c r="K1098" s="118"/>
      <c r="L1098" s="110"/>
    </row>
    <row r="1099" spans="1:15" hidden="1">
      <c r="A1099" s="116" t="s">
        <v>1084</v>
      </c>
      <c r="B1099" s="116" t="s">
        <v>4036</v>
      </c>
      <c r="C1099" s="116" t="s">
        <v>4035</v>
      </c>
      <c r="D1099" s="116" t="s">
        <v>4034</v>
      </c>
      <c r="E1099" s="116" t="s">
        <v>3839</v>
      </c>
      <c r="F1099" s="116" t="s">
        <v>6137</v>
      </c>
      <c r="G1099" s="116"/>
      <c r="H1099" s="117"/>
      <c r="I1099" s="117"/>
      <c r="J1099" s="117"/>
      <c r="K1099" s="118"/>
      <c r="L1099" s="110"/>
    </row>
    <row r="1100" spans="1:15" hidden="1">
      <c r="A1100" s="116" t="s">
        <v>299</v>
      </c>
      <c r="B1100" s="116" t="s">
        <v>298</v>
      </c>
      <c r="C1100" s="116" t="s">
        <v>297</v>
      </c>
      <c r="D1100" s="116" t="s">
        <v>296</v>
      </c>
      <c r="E1100" s="116" t="s">
        <v>250</v>
      </c>
      <c r="F1100" s="116" t="s">
        <v>6138</v>
      </c>
      <c r="G1100" s="116" t="s">
        <v>295</v>
      </c>
      <c r="H1100" s="117"/>
      <c r="I1100" s="117"/>
      <c r="J1100" s="117"/>
      <c r="K1100" s="118"/>
      <c r="L1100" s="110"/>
    </row>
    <row r="1101" spans="1:15" hidden="1">
      <c r="A1101" s="116" t="s">
        <v>182</v>
      </c>
      <c r="B1101" s="116" t="s">
        <v>2490</v>
      </c>
      <c r="C1101" s="116" t="s">
        <v>2489</v>
      </c>
      <c r="D1101" s="116" t="s">
        <v>2482</v>
      </c>
      <c r="E1101" s="116" t="s">
        <v>2477</v>
      </c>
      <c r="F1101" s="116" t="s">
        <v>6139</v>
      </c>
      <c r="G1101" s="116" t="s">
        <v>2488</v>
      </c>
      <c r="H1101" s="117"/>
      <c r="I1101" s="117"/>
      <c r="J1101" s="117"/>
      <c r="K1101" s="118"/>
      <c r="L1101" s="110"/>
    </row>
    <row r="1102" spans="1:15">
      <c r="A1102" s="116" t="s">
        <v>2128</v>
      </c>
      <c r="B1102" s="116" t="s">
        <v>1356</v>
      </c>
      <c r="C1102" s="116" t="s">
        <v>3372</v>
      </c>
      <c r="D1102" s="116" t="s">
        <v>2558</v>
      </c>
      <c r="E1102" s="116" t="s">
        <v>2557</v>
      </c>
      <c r="F1102" s="116" t="s">
        <v>5606</v>
      </c>
      <c r="G1102" s="116" t="s">
        <v>3371</v>
      </c>
      <c r="H1102" s="117">
        <v>1100</v>
      </c>
      <c r="I1102" s="117">
        <v>123.75</v>
      </c>
      <c r="J1102" s="117"/>
      <c r="K1102" s="118">
        <f ca="1">TODAY()-25</f>
        <v>43969</v>
      </c>
      <c r="L1102" s="110"/>
      <c r="O1102" s="102" t="s">
        <v>5296</v>
      </c>
    </row>
    <row r="1103" spans="1:15" hidden="1">
      <c r="A1103" s="116" t="s">
        <v>8</v>
      </c>
      <c r="B1103" s="119"/>
      <c r="C1103" s="119"/>
      <c r="D1103" s="119"/>
      <c r="E1103" s="119"/>
      <c r="F1103" s="119"/>
      <c r="G1103" s="119"/>
      <c r="H1103" s="120"/>
      <c r="I1103" s="120"/>
      <c r="J1103" s="120"/>
      <c r="K1103" s="120"/>
      <c r="L1103" s="110"/>
    </row>
    <row r="1104" spans="1:15" hidden="1">
      <c r="A1104" s="116" t="s">
        <v>259</v>
      </c>
      <c r="B1104" s="116" t="s">
        <v>258</v>
      </c>
      <c r="C1104" s="116" t="s">
        <v>257</v>
      </c>
      <c r="D1104" s="116" t="s">
        <v>256</v>
      </c>
      <c r="E1104" s="116" t="s">
        <v>250</v>
      </c>
      <c r="F1104" s="116" t="s">
        <v>6140</v>
      </c>
      <c r="G1104" s="116" t="s">
        <v>255</v>
      </c>
      <c r="H1104" s="117"/>
      <c r="I1104" s="117"/>
      <c r="J1104" s="117"/>
      <c r="K1104" s="118"/>
      <c r="L1104" s="110"/>
    </row>
    <row r="1105" spans="1:15" hidden="1">
      <c r="A1105" s="116" t="s">
        <v>684</v>
      </c>
      <c r="B1105" s="116" t="s">
        <v>683</v>
      </c>
      <c r="C1105" s="116" t="s">
        <v>682</v>
      </c>
      <c r="D1105" s="116" t="s">
        <v>580</v>
      </c>
      <c r="E1105" s="116" t="s">
        <v>574</v>
      </c>
      <c r="F1105" s="116" t="s">
        <v>5924</v>
      </c>
      <c r="G1105" s="116" t="s">
        <v>681</v>
      </c>
      <c r="H1105" s="117"/>
      <c r="I1105" s="117"/>
      <c r="J1105" s="117"/>
      <c r="K1105" s="118"/>
      <c r="L1105" s="110"/>
    </row>
    <row r="1106" spans="1:15" hidden="1">
      <c r="A1106" s="116" t="s">
        <v>299</v>
      </c>
      <c r="B1106" s="116" t="s">
        <v>1674</v>
      </c>
      <c r="C1106" s="116" t="s">
        <v>1673</v>
      </c>
      <c r="D1106" s="116" t="s">
        <v>1318</v>
      </c>
      <c r="E1106" s="116" t="s">
        <v>1230</v>
      </c>
      <c r="F1106" s="116" t="s">
        <v>6141</v>
      </c>
      <c r="G1106" s="116" t="s">
        <v>1672</v>
      </c>
      <c r="H1106" s="117"/>
      <c r="I1106" s="117"/>
      <c r="J1106" s="117"/>
      <c r="K1106" s="118"/>
      <c r="L1106" s="110"/>
    </row>
    <row r="1107" spans="1:15">
      <c r="A1107" s="116" t="s">
        <v>1018</v>
      </c>
      <c r="B1107" s="116" t="s">
        <v>3837</v>
      </c>
      <c r="C1107" s="116" t="s">
        <v>3836</v>
      </c>
      <c r="D1107" s="116" t="s">
        <v>3828</v>
      </c>
      <c r="E1107" s="116" t="s">
        <v>3827</v>
      </c>
      <c r="F1107" s="116" t="s">
        <v>5731</v>
      </c>
      <c r="G1107" s="116"/>
      <c r="H1107" s="117">
        <v>50</v>
      </c>
      <c r="I1107" s="117"/>
      <c r="J1107" s="117"/>
      <c r="K1107" s="118"/>
      <c r="L1107" s="110"/>
      <c r="O1107" s="102" t="s">
        <v>5296</v>
      </c>
    </row>
    <row r="1108" spans="1:15">
      <c r="A1108" s="116" t="s">
        <v>1134</v>
      </c>
      <c r="B1108" s="116" t="s">
        <v>1423</v>
      </c>
      <c r="C1108" s="116" t="s">
        <v>2390</v>
      </c>
      <c r="D1108" s="116" t="s">
        <v>2389</v>
      </c>
      <c r="E1108" s="116" t="s">
        <v>2307</v>
      </c>
      <c r="F1108" s="116" t="s">
        <v>6142</v>
      </c>
      <c r="G1108" s="116" t="s">
        <v>2388</v>
      </c>
      <c r="H1108" s="117">
        <v>50</v>
      </c>
      <c r="I1108" s="117"/>
      <c r="J1108" s="117"/>
      <c r="K1108" s="118"/>
      <c r="L1108" s="110"/>
      <c r="O1108" s="102" t="s">
        <v>5296</v>
      </c>
    </row>
    <row r="1109" spans="1:15" hidden="1">
      <c r="A1109" s="116" t="s">
        <v>822</v>
      </c>
      <c r="B1109" s="116" t="s">
        <v>3698</v>
      </c>
      <c r="C1109" s="116" t="s">
        <v>3697</v>
      </c>
      <c r="D1109" s="116" t="s">
        <v>3696</v>
      </c>
      <c r="E1109" s="116" t="s">
        <v>3683</v>
      </c>
      <c r="F1109" s="116" t="s">
        <v>6143</v>
      </c>
      <c r="G1109" s="116" t="s">
        <v>3695</v>
      </c>
      <c r="H1109" s="117"/>
      <c r="I1109" s="117"/>
      <c r="J1109" s="117"/>
      <c r="K1109" s="118"/>
      <c r="L1109" s="110"/>
    </row>
    <row r="1110" spans="1:15" hidden="1">
      <c r="A1110" s="116" t="s">
        <v>1357</v>
      </c>
      <c r="B1110" s="116" t="s">
        <v>1356</v>
      </c>
      <c r="C1110" s="116" t="s">
        <v>1355</v>
      </c>
      <c r="D1110" s="116" t="s">
        <v>1259</v>
      </c>
      <c r="E1110" s="116" t="s">
        <v>1230</v>
      </c>
      <c r="F1110" s="116" t="s">
        <v>6124</v>
      </c>
      <c r="G1110" s="116" t="s">
        <v>1354</v>
      </c>
      <c r="H1110" s="117"/>
      <c r="I1110" s="117"/>
      <c r="J1110" s="117"/>
      <c r="K1110" s="118"/>
      <c r="L1110" s="110"/>
    </row>
    <row r="1111" spans="1:15" hidden="1">
      <c r="A1111" s="116" t="s">
        <v>1400</v>
      </c>
      <c r="B1111" s="116" t="s">
        <v>1502</v>
      </c>
      <c r="C1111" s="116" t="s">
        <v>3487</v>
      </c>
      <c r="D1111" s="116" t="s">
        <v>3486</v>
      </c>
      <c r="E1111" s="116" t="s">
        <v>3477</v>
      </c>
      <c r="F1111" s="116" t="s">
        <v>6144</v>
      </c>
      <c r="G1111" s="116" t="s">
        <v>3485</v>
      </c>
      <c r="H1111" s="117"/>
      <c r="I1111" s="117"/>
      <c r="J1111" s="117"/>
      <c r="K1111" s="118"/>
      <c r="L1111" s="110"/>
    </row>
    <row r="1112" spans="1:15" hidden="1">
      <c r="A1112" s="116" t="s">
        <v>48</v>
      </c>
      <c r="B1112" s="116" t="s">
        <v>919</v>
      </c>
      <c r="C1112" s="116" t="s">
        <v>918</v>
      </c>
      <c r="D1112" s="116" t="s">
        <v>917</v>
      </c>
      <c r="E1112" s="116" t="s">
        <v>837</v>
      </c>
      <c r="F1112" s="116" t="s">
        <v>6145</v>
      </c>
      <c r="G1112" s="116"/>
      <c r="H1112" s="117"/>
      <c r="I1112" s="117"/>
      <c r="J1112" s="117"/>
      <c r="K1112" s="118"/>
      <c r="L1112" s="110"/>
    </row>
    <row r="1113" spans="1:15" hidden="1">
      <c r="A1113" s="116" t="s">
        <v>705</v>
      </c>
      <c r="B1113" s="116" t="s">
        <v>3010</v>
      </c>
      <c r="C1113" s="116" t="s">
        <v>3009</v>
      </c>
      <c r="D1113" s="116" t="s">
        <v>3008</v>
      </c>
      <c r="E1113" s="116" t="s">
        <v>2557</v>
      </c>
      <c r="F1113" s="116" t="s">
        <v>6146</v>
      </c>
      <c r="G1113" s="116" t="s">
        <v>3007</v>
      </c>
      <c r="H1113" s="117"/>
      <c r="I1113" s="117"/>
      <c r="J1113" s="117"/>
      <c r="K1113" s="118"/>
      <c r="L1113" s="110"/>
    </row>
    <row r="1114" spans="1:15">
      <c r="A1114" s="116" t="s">
        <v>435</v>
      </c>
      <c r="B1114" s="116" t="s">
        <v>4454</v>
      </c>
      <c r="C1114" s="116" t="s">
        <v>4453</v>
      </c>
      <c r="D1114" s="116" t="s">
        <v>4452</v>
      </c>
      <c r="E1114" s="116" t="s">
        <v>4451</v>
      </c>
      <c r="F1114" s="116" t="s">
        <v>6147</v>
      </c>
      <c r="G1114" s="116" t="s">
        <v>4450</v>
      </c>
      <c r="H1114" s="102">
        <v>275</v>
      </c>
      <c r="I1114" s="102">
        <v>0</v>
      </c>
      <c r="J1114" s="102">
        <v>198</v>
      </c>
      <c r="K1114" s="118"/>
      <c r="L1114" s="110"/>
      <c r="O1114" s="102" t="s">
        <v>5296</v>
      </c>
    </row>
    <row r="1115" spans="1:15">
      <c r="A1115" s="116" t="s">
        <v>818</v>
      </c>
      <c r="B1115" s="116" t="s">
        <v>190</v>
      </c>
      <c r="C1115" s="116" t="s">
        <v>3101</v>
      </c>
      <c r="D1115" s="116" t="s">
        <v>3100</v>
      </c>
      <c r="E1115" s="116" t="s">
        <v>2557</v>
      </c>
      <c r="F1115" s="116" t="s">
        <v>6148</v>
      </c>
      <c r="G1115" s="116" t="s">
        <v>3099</v>
      </c>
      <c r="H1115" s="117">
        <v>50</v>
      </c>
      <c r="I1115" s="117"/>
      <c r="J1115" s="117"/>
      <c r="K1115" s="118"/>
      <c r="L1115" s="110"/>
      <c r="O1115" s="102" t="s">
        <v>5296</v>
      </c>
    </row>
    <row r="1116" spans="1:15" hidden="1">
      <c r="A1116" s="116" t="s">
        <v>168</v>
      </c>
      <c r="B1116" s="116" t="s">
        <v>2372</v>
      </c>
      <c r="C1116" s="116" t="s">
        <v>2371</v>
      </c>
      <c r="D1116" s="116" t="s">
        <v>2311</v>
      </c>
      <c r="E1116" s="116" t="s">
        <v>2307</v>
      </c>
      <c r="F1116" s="116" t="s">
        <v>5838</v>
      </c>
      <c r="G1116" s="116" t="s">
        <v>2370</v>
      </c>
      <c r="H1116" s="117"/>
      <c r="I1116" s="117"/>
      <c r="J1116" s="117"/>
      <c r="K1116" s="118"/>
      <c r="L1116" s="110"/>
    </row>
    <row r="1117" spans="1:15">
      <c r="A1117" s="116" t="s">
        <v>2124</v>
      </c>
      <c r="B1117" s="116" t="s">
        <v>4000</v>
      </c>
      <c r="C1117" s="116" t="s">
        <v>3999</v>
      </c>
      <c r="D1117" s="116" t="s">
        <v>3977</v>
      </c>
      <c r="E1117" s="116" t="s">
        <v>3839</v>
      </c>
      <c r="F1117" s="116" t="s">
        <v>5551</v>
      </c>
      <c r="G1117" s="116" t="s">
        <v>3998</v>
      </c>
      <c r="H1117" s="102">
        <v>275</v>
      </c>
      <c r="I1117" s="102">
        <v>0</v>
      </c>
      <c r="J1117" s="102">
        <v>198</v>
      </c>
      <c r="K1117" s="118"/>
      <c r="L1117" s="110"/>
      <c r="O1117" s="102" t="s">
        <v>5296</v>
      </c>
    </row>
    <row r="1118" spans="1:15" hidden="1">
      <c r="A1118" s="116" t="s">
        <v>182</v>
      </c>
      <c r="B1118" s="116" t="s">
        <v>1476</v>
      </c>
      <c r="C1118" s="116" t="s">
        <v>1475</v>
      </c>
      <c r="D1118" s="116" t="s">
        <v>1474</v>
      </c>
      <c r="E1118" s="116" t="s">
        <v>1230</v>
      </c>
      <c r="F1118" s="116" t="s">
        <v>6149</v>
      </c>
      <c r="G1118" s="116" t="s">
        <v>1473</v>
      </c>
      <c r="H1118" s="117"/>
      <c r="I1118" s="117"/>
      <c r="J1118" s="117"/>
      <c r="K1118" s="118"/>
      <c r="L1118" s="110"/>
    </row>
    <row r="1119" spans="1:15" hidden="1">
      <c r="A1119" s="116" t="s">
        <v>168</v>
      </c>
      <c r="B1119" s="116" t="s">
        <v>167</v>
      </c>
      <c r="C1119" s="116" t="s">
        <v>166</v>
      </c>
      <c r="D1119" s="116" t="s">
        <v>104</v>
      </c>
      <c r="E1119" s="116" t="s">
        <v>90</v>
      </c>
      <c r="F1119" s="116" t="s">
        <v>6150</v>
      </c>
      <c r="G1119" s="116" t="s">
        <v>165</v>
      </c>
      <c r="H1119" s="117"/>
      <c r="I1119" s="117"/>
      <c r="J1119" s="117"/>
      <c r="K1119" s="118"/>
      <c r="L1119" s="110"/>
    </row>
    <row r="1120" spans="1:15" hidden="1">
      <c r="A1120" s="116" t="s">
        <v>172</v>
      </c>
      <c r="B1120" s="116" t="s">
        <v>171</v>
      </c>
      <c r="C1120" s="116" t="s">
        <v>170</v>
      </c>
      <c r="D1120" s="116" t="s">
        <v>142</v>
      </c>
      <c r="E1120" s="116" t="s">
        <v>90</v>
      </c>
      <c r="F1120" s="116" t="s">
        <v>6151</v>
      </c>
      <c r="G1120" s="116" t="s">
        <v>169</v>
      </c>
      <c r="H1120" s="117"/>
      <c r="I1120" s="117"/>
      <c r="J1120" s="117"/>
      <c r="K1120" s="118"/>
      <c r="L1120" s="110"/>
    </row>
    <row r="1121" spans="1:15">
      <c r="A1121" s="116" t="s">
        <v>554</v>
      </c>
      <c r="B1121" s="116" t="s">
        <v>553</v>
      </c>
      <c r="C1121" s="116" t="s">
        <v>552</v>
      </c>
      <c r="D1121" s="116" t="s">
        <v>551</v>
      </c>
      <c r="E1121" s="116" t="s">
        <v>409</v>
      </c>
      <c r="F1121" s="116" t="s">
        <v>6152</v>
      </c>
      <c r="G1121" s="116" t="s">
        <v>550</v>
      </c>
      <c r="H1121" s="117">
        <v>1100</v>
      </c>
      <c r="I1121" s="117"/>
      <c r="J1121" s="117"/>
      <c r="K1121" s="118">
        <f ca="1">TODAY()-19</f>
        <v>43975</v>
      </c>
      <c r="L1121" s="110"/>
      <c r="O1121" s="102" t="s">
        <v>5296</v>
      </c>
    </row>
    <row r="1122" spans="1:15">
      <c r="A1122" s="116" t="s">
        <v>1084</v>
      </c>
      <c r="B1122" s="116" t="s">
        <v>624</v>
      </c>
      <c r="C1122" s="116" t="s">
        <v>1180</v>
      </c>
      <c r="D1122" s="116" t="s">
        <v>1171</v>
      </c>
      <c r="E1122" s="116" t="s">
        <v>1141</v>
      </c>
      <c r="F1122" s="116" t="s">
        <v>5614</v>
      </c>
      <c r="G1122" s="116" t="s">
        <v>1179</v>
      </c>
      <c r="H1122" s="117">
        <v>50</v>
      </c>
      <c r="I1122" s="117"/>
      <c r="J1122" s="117"/>
      <c r="K1122" s="118"/>
      <c r="L1122" s="110"/>
      <c r="O1122" s="102" t="s">
        <v>5296</v>
      </c>
    </row>
    <row r="1123" spans="1:15" hidden="1">
      <c r="A1123" s="116" t="s">
        <v>140</v>
      </c>
      <c r="B1123" s="116" t="s">
        <v>139</v>
      </c>
      <c r="C1123" s="116" t="s">
        <v>138</v>
      </c>
      <c r="D1123" s="116" t="s">
        <v>137</v>
      </c>
      <c r="E1123" s="116" t="s">
        <v>90</v>
      </c>
      <c r="F1123" s="116" t="s">
        <v>6153</v>
      </c>
      <c r="G1123" s="116" t="s">
        <v>136</v>
      </c>
      <c r="H1123" s="117"/>
      <c r="I1123" s="117"/>
      <c r="J1123" s="117"/>
      <c r="K1123" s="118"/>
      <c r="L1123" s="110"/>
    </row>
    <row r="1124" spans="1:15">
      <c r="A1124" s="116" t="s">
        <v>160</v>
      </c>
      <c r="B1124" s="116" t="s">
        <v>176</v>
      </c>
      <c r="C1124" s="116" t="s">
        <v>3080</v>
      </c>
      <c r="D1124" s="116" t="s">
        <v>3079</v>
      </c>
      <c r="E1124" s="116" t="s">
        <v>2557</v>
      </c>
      <c r="F1124" s="116" t="s">
        <v>6154</v>
      </c>
      <c r="G1124" s="116" t="s">
        <v>3078</v>
      </c>
      <c r="H1124" s="117">
        <v>50</v>
      </c>
      <c r="I1124" s="117"/>
      <c r="J1124" s="117"/>
      <c r="K1124" s="118"/>
      <c r="L1124" s="110"/>
      <c r="O1124" s="102" t="s">
        <v>5296</v>
      </c>
    </row>
    <row r="1125" spans="1:15" hidden="1">
      <c r="A1125" s="116" t="s">
        <v>314</v>
      </c>
      <c r="B1125" s="116" t="s">
        <v>465</v>
      </c>
      <c r="C1125" s="116" t="s">
        <v>4258</v>
      </c>
      <c r="D1125" s="116" t="s">
        <v>4219</v>
      </c>
      <c r="E1125" s="116" t="s">
        <v>4156</v>
      </c>
      <c r="F1125" s="116" t="s">
        <v>5961</v>
      </c>
      <c r="G1125" s="116" t="s">
        <v>4257</v>
      </c>
      <c r="H1125" s="117"/>
      <c r="I1125" s="117"/>
      <c r="J1125" s="117"/>
      <c r="K1125" s="118"/>
      <c r="L1125" s="110"/>
    </row>
    <row r="1126" spans="1:15">
      <c r="A1126" s="116" t="s">
        <v>630</v>
      </c>
      <c r="B1126" s="116" t="s">
        <v>2279</v>
      </c>
      <c r="C1126" s="116" t="s">
        <v>3166</v>
      </c>
      <c r="D1126" s="116" t="s">
        <v>3165</v>
      </c>
      <c r="E1126" s="116" t="s">
        <v>2557</v>
      </c>
      <c r="F1126" s="116" t="s">
        <v>6155</v>
      </c>
      <c r="G1126" s="116" t="s">
        <v>3164</v>
      </c>
      <c r="H1126" s="102">
        <v>275</v>
      </c>
      <c r="I1126" s="102">
        <v>0</v>
      </c>
      <c r="J1126" s="102">
        <v>198</v>
      </c>
      <c r="K1126" s="118"/>
      <c r="L1126" s="110"/>
      <c r="O1126" s="107" t="s">
        <v>5305</v>
      </c>
    </row>
    <row r="1127" spans="1:15">
      <c r="A1127" s="116" t="s">
        <v>107</v>
      </c>
      <c r="B1127" s="116" t="s">
        <v>1592</v>
      </c>
      <c r="C1127" s="116" t="s">
        <v>1591</v>
      </c>
      <c r="D1127" s="116" t="s">
        <v>1590</v>
      </c>
      <c r="E1127" s="116" t="s">
        <v>1230</v>
      </c>
      <c r="F1127" s="116" t="s">
        <v>6156</v>
      </c>
      <c r="G1127" s="116" t="s">
        <v>1589</v>
      </c>
      <c r="H1127" s="117">
        <v>50</v>
      </c>
      <c r="I1127" s="117"/>
      <c r="J1127" s="117"/>
      <c r="K1127" s="118"/>
      <c r="L1127" s="110"/>
      <c r="O1127" s="102" t="s">
        <v>5296</v>
      </c>
    </row>
    <row r="1128" spans="1:15">
      <c r="A1128" s="116" t="s">
        <v>2152</v>
      </c>
      <c r="B1128" s="116" t="s">
        <v>2151</v>
      </c>
      <c r="C1128" s="116" t="s">
        <v>2150</v>
      </c>
      <c r="D1128" s="116" t="s">
        <v>2118</v>
      </c>
      <c r="E1128" s="116" t="s">
        <v>2114</v>
      </c>
      <c r="F1128" s="116" t="s">
        <v>6157</v>
      </c>
      <c r="G1128" s="116" t="s">
        <v>2149</v>
      </c>
      <c r="H1128" s="117">
        <v>50</v>
      </c>
      <c r="I1128" s="117"/>
      <c r="J1128" s="117"/>
      <c r="K1128" s="118"/>
      <c r="L1128" s="110"/>
      <c r="O1128" s="102" t="s">
        <v>5296</v>
      </c>
    </row>
    <row r="1129" spans="1:15">
      <c r="A1129" s="116" t="s">
        <v>3040</v>
      </c>
      <c r="B1129" s="116" t="s">
        <v>3039</v>
      </c>
      <c r="C1129" s="116" t="s">
        <v>3038</v>
      </c>
      <c r="D1129" s="116" t="s">
        <v>2595</v>
      </c>
      <c r="E1129" s="116" t="s">
        <v>2557</v>
      </c>
      <c r="F1129" s="116" t="s">
        <v>4571</v>
      </c>
      <c r="G1129" s="116"/>
      <c r="H1129" s="117">
        <v>50</v>
      </c>
      <c r="I1129" s="117"/>
      <c r="J1129" s="117"/>
      <c r="K1129" s="118"/>
      <c r="L1129" s="110"/>
      <c r="O1129" s="102" t="s">
        <v>5296</v>
      </c>
    </row>
    <row r="1130" spans="1:15" hidden="1">
      <c r="A1130" s="116" t="s">
        <v>1134</v>
      </c>
      <c r="B1130" s="116" t="s">
        <v>862</v>
      </c>
      <c r="C1130" s="116" t="s">
        <v>2644</v>
      </c>
      <c r="D1130" s="116" t="s">
        <v>1241</v>
      </c>
      <c r="E1130" s="116" t="s">
        <v>2557</v>
      </c>
      <c r="F1130" s="116" t="s">
        <v>6158</v>
      </c>
      <c r="G1130" s="116" t="s">
        <v>2643</v>
      </c>
      <c r="H1130" s="117"/>
      <c r="I1130" s="117"/>
      <c r="J1130" s="117"/>
      <c r="K1130" s="118"/>
      <c r="L1130" s="110"/>
    </row>
    <row r="1131" spans="1:15" hidden="1">
      <c r="A1131" s="116" t="s">
        <v>3158</v>
      </c>
      <c r="B1131" s="116" t="s">
        <v>344</v>
      </c>
      <c r="C1131" s="116" t="s">
        <v>3157</v>
      </c>
      <c r="D1131" s="116" t="s">
        <v>2747</v>
      </c>
      <c r="E1131" s="116" t="s">
        <v>2557</v>
      </c>
      <c r="F1131" s="116" t="s">
        <v>6094</v>
      </c>
      <c r="G1131" s="116" t="s">
        <v>3156</v>
      </c>
      <c r="H1131" s="117"/>
      <c r="I1131" s="117"/>
      <c r="J1131" s="117"/>
      <c r="K1131" s="118"/>
      <c r="L1131" s="110"/>
    </row>
    <row r="1132" spans="1:15" hidden="1">
      <c r="A1132" s="116" t="s">
        <v>613</v>
      </c>
      <c r="B1132" s="116" t="s">
        <v>4279</v>
      </c>
      <c r="C1132" s="116" t="s">
        <v>4278</v>
      </c>
      <c r="D1132" s="116" t="s">
        <v>4277</v>
      </c>
      <c r="E1132" s="116" t="s">
        <v>4156</v>
      </c>
      <c r="F1132" s="116" t="s">
        <v>6159</v>
      </c>
      <c r="G1132" s="116"/>
      <c r="H1132" s="117"/>
      <c r="I1132" s="117"/>
      <c r="J1132" s="117"/>
      <c r="K1132" s="118"/>
      <c r="L1132" s="110"/>
    </row>
    <row r="1133" spans="1:15">
      <c r="A1133" s="116" t="s">
        <v>3563</v>
      </c>
      <c r="B1133" s="116" t="s">
        <v>1788</v>
      </c>
      <c r="C1133" s="116" t="s">
        <v>3562</v>
      </c>
      <c r="D1133" s="116" t="s">
        <v>2044</v>
      </c>
      <c r="E1133" s="116" t="s">
        <v>3530</v>
      </c>
      <c r="F1133" s="116" t="s">
        <v>6160</v>
      </c>
      <c r="G1133" s="116" t="s">
        <v>3561</v>
      </c>
      <c r="H1133" s="117">
        <v>50</v>
      </c>
      <c r="I1133" s="117"/>
      <c r="J1133" s="117"/>
      <c r="K1133" s="118"/>
      <c r="L1133" s="110"/>
      <c r="O1133" s="102" t="s">
        <v>5296</v>
      </c>
    </row>
    <row r="1134" spans="1:15" hidden="1">
      <c r="A1134" s="116" t="s">
        <v>2696</v>
      </c>
      <c r="B1134" s="116" t="s">
        <v>1125</v>
      </c>
      <c r="C1134" s="116" t="s">
        <v>2695</v>
      </c>
      <c r="D1134" s="116" t="s">
        <v>2562</v>
      </c>
      <c r="E1134" s="116" t="s">
        <v>2557</v>
      </c>
      <c r="F1134" s="116" t="s">
        <v>4515</v>
      </c>
      <c r="G1134" s="116" t="s">
        <v>2694</v>
      </c>
      <c r="H1134" s="117"/>
      <c r="I1134" s="117"/>
      <c r="J1134" s="117"/>
      <c r="K1134" s="118"/>
      <c r="L1134" s="110"/>
    </row>
    <row r="1135" spans="1:15" hidden="1">
      <c r="A1135" s="116" t="s">
        <v>663</v>
      </c>
      <c r="B1135" s="116" t="s">
        <v>330</v>
      </c>
      <c r="C1135" s="116" t="s">
        <v>3057</v>
      </c>
      <c r="D1135" s="116" t="s">
        <v>2602</v>
      </c>
      <c r="E1135" s="116" t="s">
        <v>2557</v>
      </c>
      <c r="F1135" s="116" t="s">
        <v>4646</v>
      </c>
      <c r="G1135" s="116" t="s">
        <v>3056</v>
      </c>
      <c r="H1135" s="117"/>
      <c r="I1135" s="117"/>
      <c r="J1135" s="117"/>
      <c r="K1135" s="118"/>
      <c r="L1135" s="110"/>
    </row>
    <row r="1136" spans="1:15" hidden="1">
      <c r="A1136" s="116" t="s">
        <v>630</v>
      </c>
      <c r="B1136" s="116" t="s">
        <v>629</v>
      </c>
      <c r="C1136" s="116" t="s">
        <v>628</v>
      </c>
      <c r="D1136" s="116" t="s">
        <v>627</v>
      </c>
      <c r="E1136" s="116" t="s">
        <v>574</v>
      </c>
      <c r="F1136" s="116" t="s">
        <v>6161</v>
      </c>
      <c r="G1136" s="116" t="s">
        <v>626</v>
      </c>
      <c r="H1136" s="117"/>
      <c r="I1136" s="117"/>
      <c r="J1136" s="117"/>
      <c r="K1136" s="118"/>
      <c r="L1136" s="110"/>
    </row>
    <row r="1137" spans="1:15" hidden="1">
      <c r="A1137" s="116" t="s">
        <v>4368</v>
      </c>
      <c r="B1137" s="116" t="s">
        <v>387</v>
      </c>
      <c r="C1137" s="116" t="s">
        <v>4367</v>
      </c>
      <c r="D1137" s="116" t="s">
        <v>4366</v>
      </c>
      <c r="E1137" s="116" t="s">
        <v>4156</v>
      </c>
      <c r="F1137" s="116" t="s">
        <v>6162</v>
      </c>
      <c r="G1137" s="116" t="s">
        <v>4365</v>
      </c>
      <c r="H1137" s="117"/>
      <c r="I1137" s="117"/>
      <c r="J1137" s="117"/>
      <c r="K1137" s="118"/>
      <c r="L1137" s="110"/>
    </row>
    <row r="1138" spans="1:15">
      <c r="A1138" s="116" t="s">
        <v>239</v>
      </c>
      <c r="B1138" s="116" t="s">
        <v>399</v>
      </c>
      <c r="C1138" s="116" t="s">
        <v>398</v>
      </c>
      <c r="D1138" s="116" t="s">
        <v>397</v>
      </c>
      <c r="E1138" s="116" t="s">
        <v>250</v>
      </c>
      <c r="F1138" s="116" t="s">
        <v>6163</v>
      </c>
      <c r="G1138" s="116" t="s">
        <v>396</v>
      </c>
      <c r="H1138" s="117">
        <v>1100</v>
      </c>
      <c r="I1138" s="117"/>
      <c r="J1138" s="117"/>
      <c r="K1138" s="118">
        <f ca="1">TODAY()-30</f>
        <v>43964</v>
      </c>
      <c r="L1138" s="110"/>
      <c r="O1138" s="102" t="s">
        <v>5296</v>
      </c>
    </row>
    <row r="1139" spans="1:15" hidden="1">
      <c r="A1139" s="116" t="s">
        <v>69</v>
      </c>
      <c r="B1139" s="116" t="s">
        <v>502</v>
      </c>
      <c r="C1139" s="116" t="s">
        <v>3054</v>
      </c>
      <c r="D1139" s="116" t="s">
        <v>2963</v>
      </c>
      <c r="E1139" s="116" t="s">
        <v>2557</v>
      </c>
      <c r="F1139" s="116" t="s">
        <v>4774</v>
      </c>
      <c r="G1139" s="116" t="s">
        <v>3053</v>
      </c>
      <c r="H1139" s="117"/>
      <c r="I1139" s="117"/>
      <c r="J1139" s="117"/>
      <c r="K1139" s="118"/>
      <c r="L1139" s="110"/>
    </row>
    <row r="1140" spans="1:15" hidden="1">
      <c r="A1140" s="116" t="s">
        <v>1165</v>
      </c>
      <c r="B1140" s="116" t="s">
        <v>1164</v>
      </c>
      <c r="C1140" s="116" t="s">
        <v>1163</v>
      </c>
      <c r="D1140" s="116" t="s">
        <v>1162</v>
      </c>
      <c r="E1140" s="116" t="s">
        <v>1141</v>
      </c>
      <c r="F1140" s="116" t="s">
        <v>6164</v>
      </c>
      <c r="G1140" s="116" t="s">
        <v>1161</v>
      </c>
      <c r="H1140" s="117"/>
      <c r="I1140" s="117"/>
      <c r="J1140" s="117"/>
      <c r="K1140" s="118"/>
      <c r="L1140" s="110"/>
    </row>
    <row r="1141" spans="1:15" hidden="1">
      <c r="A1141" s="116" t="s">
        <v>48</v>
      </c>
      <c r="B1141" s="116" t="s">
        <v>465</v>
      </c>
      <c r="C1141" s="116" t="s">
        <v>1440</v>
      </c>
      <c r="D1141" s="116" t="s">
        <v>1439</v>
      </c>
      <c r="E1141" s="116" t="s">
        <v>1230</v>
      </c>
      <c r="F1141" s="116" t="s">
        <v>6053</v>
      </c>
      <c r="G1141" s="116" t="s">
        <v>1438</v>
      </c>
      <c r="H1141" s="117"/>
      <c r="I1141" s="117"/>
      <c r="J1141" s="117"/>
      <c r="K1141" s="118"/>
      <c r="L1141" s="110"/>
    </row>
    <row r="1142" spans="1:15" hidden="1">
      <c r="A1142" s="116" t="s">
        <v>53</v>
      </c>
      <c r="B1142" s="116" t="s">
        <v>354</v>
      </c>
      <c r="C1142" s="116" t="s">
        <v>353</v>
      </c>
      <c r="D1142" s="116" t="s">
        <v>352</v>
      </c>
      <c r="E1142" s="116" t="s">
        <v>250</v>
      </c>
      <c r="F1142" s="116" t="s">
        <v>6165</v>
      </c>
      <c r="G1142" s="116" t="s">
        <v>351</v>
      </c>
      <c r="H1142" s="117"/>
      <c r="I1142" s="117"/>
      <c r="J1142" s="117"/>
      <c r="K1142" s="118"/>
      <c r="L1142" s="109" t="s">
        <v>5289</v>
      </c>
    </row>
    <row r="1143" spans="1:15" hidden="1">
      <c r="A1143" s="116" t="s">
        <v>1216</v>
      </c>
      <c r="B1143" s="116" t="s">
        <v>523</v>
      </c>
      <c r="C1143" s="116" t="s">
        <v>1988</v>
      </c>
      <c r="D1143" s="116" t="s">
        <v>266</v>
      </c>
      <c r="E1143" s="116" t="s">
        <v>1954</v>
      </c>
      <c r="F1143" s="116" t="s">
        <v>6166</v>
      </c>
      <c r="G1143" s="116" t="s">
        <v>1987</v>
      </c>
      <c r="H1143" s="117"/>
      <c r="I1143" s="117"/>
      <c r="J1143" s="117"/>
      <c r="K1143" s="118"/>
      <c r="L1143" s="109" t="s">
        <v>5289</v>
      </c>
    </row>
    <row r="1144" spans="1:15">
      <c r="A1144" s="116" t="s">
        <v>545</v>
      </c>
      <c r="B1144" s="116" t="s">
        <v>677</v>
      </c>
      <c r="C1144" s="116" t="s">
        <v>676</v>
      </c>
      <c r="D1144" s="116" t="s">
        <v>675</v>
      </c>
      <c r="E1144" s="116" t="s">
        <v>574</v>
      </c>
      <c r="F1144" s="116" t="s">
        <v>6167</v>
      </c>
      <c r="G1144" s="116" t="s">
        <v>674</v>
      </c>
      <c r="H1144" s="117">
        <v>50</v>
      </c>
      <c r="I1144" s="117"/>
      <c r="J1144" s="117"/>
      <c r="K1144" s="118"/>
      <c r="L1144" s="109" t="s">
        <v>5289</v>
      </c>
      <c r="O1144" s="102" t="s">
        <v>5296</v>
      </c>
    </row>
    <row r="1145" spans="1:15" hidden="1">
      <c r="A1145" s="116" t="s">
        <v>155</v>
      </c>
      <c r="B1145" s="116" t="s">
        <v>4190</v>
      </c>
      <c r="C1145" s="116" t="s">
        <v>4189</v>
      </c>
      <c r="D1145" s="116" t="s">
        <v>4188</v>
      </c>
      <c r="E1145" s="116" t="s">
        <v>4156</v>
      </c>
      <c r="F1145" s="116" t="s">
        <v>5855</v>
      </c>
      <c r="G1145" s="116" t="s">
        <v>4187</v>
      </c>
      <c r="H1145" s="117"/>
      <c r="I1145" s="117"/>
      <c r="J1145" s="117"/>
      <c r="K1145" s="118"/>
      <c r="L1145" s="109" t="s">
        <v>5289</v>
      </c>
    </row>
    <row r="1146" spans="1:15" hidden="1">
      <c r="A1146" s="116" t="s">
        <v>494</v>
      </c>
      <c r="B1146" s="116" t="s">
        <v>493</v>
      </c>
      <c r="C1146" s="116" t="s">
        <v>492</v>
      </c>
      <c r="D1146" s="116" t="s">
        <v>491</v>
      </c>
      <c r="E1146" s="116" t="s">
        <v>409</v>
      </c>
      <c r="F1146" s="116" t="s">
        <v>6168</v>
      </c>
      <c r="G1146" s="116" t="s">
        <v>490</v>
      </c>
      <c r="H1146" s="117"/>
      <c r="I1146" s="117"/>
      <c r="J1146" s="117"/>
      <c r="K1146" s="118"/>
      <c r="L1146" s="109" t="s">
        <v>5289</v>
      </c>
    </row>
    <row r="1147" spans="1:15" hidden="1">
      <c r="A1147" s="116" t="s">
        <v>1784</v>
      </c>
      <c r="B1147" s="116" t="s">
        <v>2642</v>
      </c>
      <c r="C1147" s="116" t="s">
        <v>2641</v>
      </c>
      <c r="D1147" s="116" t="s">
        <v>2640</v>
      </c>
      <c r="E1147" s="116" t="s">
        <v>2557</v>
      </c>
      <c r="F1147" s="116" t="s">
        <v>5677</v>
      </c>
      <c r="G1147" s="116" t="s">
        <v>2639</v>
      </c>
      <c r="H1147" s="117"/>
      <c r="I1147" s="117"/>
      <c r="J1147" s="117"/>
      <c r="K1147" s="118"/>
      <c r="L1147" s="109" t="s">
        <v>5289</v>
      </c>
    </row>
    <row r="1148" spans="1:15" hidden="1">
      <c r="A1148" s="116" t="s">
        <v>570</v>
      </c>
      <c r="B1148" s="116" t="s">
        <v>154</v>
      </c>
      <c r="C1148" s="116" t="s">
        <v>3513</v>
      </c>
      <c r="D1148" s="116" t="s">
        <v>3512</v>
      </c>
      <c r="E1148" s="116" t="s">
        <v>3499</v>
      </c>
      <c r="F1148" s="116" t="s">
        <v>6169</v>
      </c>
      <c r="G1148" s="116" t="s">
        <v>3511</v>
      </c>
      <c r="H1148" s="117"/>
      <c r="I1148" s="117"/>
      <c r="J1148" s="117"/>
      <c r="K1148" s="118"/>
      <c r="L1148" s="109" t="s">
        <v>5289</v>
      </c>
    </row>
    <row r="1149" spans="1:15" hidden="1">
      <c r="A1149" s="116" t="s">
        <v>570</v>
      </c>
      <c r="B1149" s="116" t="s">
        <v>1556</v>
      </c>
      <c r="C1149" s="116" t="s">
        <v>1555</v>
      </c>
      <c r="D1149" s="116" t="s">
        <v>1417</v>
      </c>
      <c r="E1149" s="116" t="s">
        <v>1230</v>
      </c>
      <c r="F1149" s="116" t="s">
        <v>6023</v>
      </c>
      <c r="G1149" s="116" t="s">
        <v>1554</v>
      </c>
      <c r="H1149" s="117"/>
      <c r="I1149" s="117"/>
      <c r="J1149" s="117"/>
      <c r="K1149" s="118"/>
      <c r="L1149" s="109" t="s">
        <v>5289</v>
      </c>
    </row>
    <row r="1150" spans="1:15" hidden="1">
      <c r="A1150" s="116" t="s">
        <v>1241</v>
      </c>
      <c r="B1150" s="116" t="s">
        <v>93</v>
      </c>
      <c r="C1150" s="116" t="s">
        <v>1240</v>
      </c>
      <c r="D1150" s="116" t="s">
        <v>1231</v>
      </c>
      <c r="E1150" s="116" t="s">
        <v>1230</v>
      </c>
      <c r="F1150" s="116" t="s">
        <v>5956</v>
      </c>
      <c r="G1150" s="116" t="s">
        <v>1239</v>
      </c>
      <c r="H1150" s="117"/>
      <c r="I1150" s="117"/>
      <c r="J1150" s="117"/>
      <c r="K1150" s="118"/>
      <c r="L1150" s="109" t="s">
        <v>5289</v>
      </c>
    </row>
    <row r="1151" spans="1:15" hidden="1">
      <c r="A1151" s="116" t="s">
        <v>48</v>
      </c>
      <c r="B1151" s="116" t="s">
        <v>3292</v>
      </c>
      <c r="C1151" s="116" t="s">
        <v>3291</v>
      </c>
      <c r="D1151" s="116" t="s">
        <v>3016</v>
      </c>
      <c r="E1151" s="116" t="s">
        <v>2557</v>
      </c>
      <c r="F1151" s="116" t="s">
        <v>4989</v>
      </c>
      <c r="G1151" s="116" t="s">
        <v>3290</v>
      </c>
      <c r="H1151" s="117"/>
      <c r="I1151" s="117"/>
      <c r="J1151" s="117"/>
      <c r="K1151" s="118"/>
      <c r="L1151" s="109"/>
    </row>
    <row r="1152" spans="1:15" hidden="1">
      <c r="A1152" s="116" t="s">
        <v>53</v>
      </c>
      <c r="B1152" s="116" t="s">
        <v>1553</v>
      </c>
      <c r="C1152" s="116" t="s">
        <v>1552</v>
      </c>
      <c r="D1152" s="116" t="s">
        <v>1280</v>
      </c>
      <c r="E1152" s="116" t="s">
        <v>1230</v>
      </c>
      <c r="F1152" s="116" t="s">
        <v>6170</v>
      </c>
      <c r="G1152" s="116" t="s">
        <v>1551</v>
      </c>
      <c r="H1152" s="117"/>
      <c r="I1152" s="117"/>
      <c r="J1152" s="117"/>
      <c r="K1152" s="118"/>
      <c r="L1152" s="109"/>
    </row>
    <row r="1153" spans="1:15">
      <c r="A1153" s="116" t="s">
        <v>1145</v>
      </c>
      <c r="B1153" s="116" t="s">
        <v>1144</v>
      </c>
      <c r="C1153" s="116" t="s">
        <v>1143</v>
      </c>
      <c r="D1153" s="116" t="s">
        <v>1142</v>
      </c>
      <c r="E1153" s="116" t="s">
        <v>1141</v>
      </c>
      <c r="F1153" s="116" t="s">
        <v>6171</v>
      </c>
      <c r="G1153" s="116" t="s">
        <v>1140</v>
      </c>
      <c r="H1153" s="117">
        <v>50</v>
      </c>
      <c r="I1153" s="117"/>
      <c r="J1153" s="117"/>
      <c r="K1153" s="118"/>
      <c r="L1153" s="109"/>
      <c r="O1153" s="102" t="s">
        <v>5296</v>
      </c>
    </row>
    <row r="1154" spans="1:15">
      <c r="A1154" s="116" t="s">
        <v>796</v>
      </c>
      <c r="B1154" s="116" t="s">
        <v>795</v>
      </c>
      <c r="C1154" s="116" t="s">
        <v>794</v>
      </c>
      <c r="D1154" s="116" t="s">
        <v>793</v>
      </c>
      <c r="E1154" s="116" t="s">
        <v>761</v>
      </c>
      <c r="F1154" s="116" t="s">
        <v>6172</v>
      </c>
      <c r="G1154" s="116" t="s">
        <v>792</v>
      </c>
      <c r="H1154" s="117">
        <v>50</v>
      </c>
      <c r="I1154" s="117"/>
      <c r="J1154" s="117"/>
      <c r="K1154" s="118"/>
      <c r="L1154" s="109"/>
      <c r="O1154" s="102" t="s">
        <v>5296</v>
      </c>
    </row>
    <row r="1155" spans="1:15" hidden="1">
      <c r="A1155" s="116" t="s">
        <v>651</v>
      </c>
      <c r="B1155" s="116" t="s">
        <v>663</v>
      </c>
      <c r="C1155" s="116" t="s">
        <v>3025</v>
      </c>
      <c r="D1155" s="116" t="s">
        <v>2095</v>
      </c>
      <c r="E1155" s="116" t="s">
        <v>2557</v>
      </c>
      <c r="F1155" s="116" t="s">
        <v>4571</v>
      </c>
      <c r="G1155" s="116"/>
      <c r="H1155" s="117"/>
      <c r="I1155" s="117"/>
      <c r="J1155" s="117"/>
      <c r="K1155" s="118"/>
      <c r="L1155" s="109"/>
    </row>
    <row r="1156" spans="1:15" hidden="1">
      <c r="A1156" s="116" t="s">
        <v>980</v>
      </c>
      <c r="B1156" s="116" t="s">
        <v>1961</v>
      </c>
      <c r="C1156" s="116" t="s">
        <v>1960</v>
      </c>
      <c r="D1156" s="116" t="s">
        <v>1959</v>
      </c>
      <c r="E1156" s="116" t="s">
        <v>1954</v>
      </c>
      <c r="F1156" s="116" t="s">
        <v>6173</v>
      </c>
      <c r="G1156" s="116" t="s">
        <v>1958</v>
      </c>
      <c r="H1156" s="117"/>
      <c r="I1156" s="117"/>
      <c r="J1156" s="117"/>
      <c r="K1156" s="118"/>
      <c r="L1156" s="109"/>
    </row>
    <row r="1157" spans="1:15" hidden="1">
      <c r="A1157" s="116" t="s">
        <v>2240</v>
      </c>
      <c r="B1157" s="116" t="s">
        <v>2239</v>
      </c>
      <c r="C1157" s="116" t="s">
        <v>2238</v>
      </c>
      <c r="D1157" s="116" t="s">
        <v>2226</v>
      </c>
      <c r="E1157" s="116" t="s">
        <v>2200</v>
      </c>
      <c r="F1157" s="116" t="s">
        <v>5933</v>
      </c>
      <c r="G1157" s="116" t="s">
        <v>2237</v>
      </c>
      <c r="H1157" s="117"/>
      <c r="I1157" s="117"/>
      <c r="J1157" s="117"/>
      <c r="K1157" s="118"/>
      <c r="L1157" s="109"/>
    </row>
    <row r="1158" spans="1:15" hidden="1">
      <c r="A1158" s="116" t="s">
        <v>450</v>
      </c>
      <c r="B1158" s="116" t="s">
        <v>399</v>
      </c>
      <c r="C1158" s="116" t="s">
        <v>2603</v>
      </c>
      <c r="D1158" s="116" t="s">
        <v>2602</v>
      </c>
      <c r="E1158" s="116" t="s">
        <v>2557</v>
      </c>
      <c r="F1158" s="116" t="s">
        <v>4646</v>
      </c>
      <c r="G1158" s="116" t="s">
        <v>2601</v>
      </c>
      <c r="H1158" s="117"/>
      <c r="I1158" s="117"/>
      <c r="J1158" s="117"/>
      <c r="K1158" s="118"/>
      <c r="L1158" s="109"/>
    </row>
    <row r="1159" spans="1:15">
      <c r="A1159" s="116" t="s">
        <v>94</v>
      </c>
      <c r="B1159" s="116" t="s">
        <v>93</v>
      </c>
      <c r="C1159" s="116" t="s">
        <v>92</v>
      </c>
      <c r="D1159" s="116" t="s">
        <v>91</v>
      </c>
      <c r="E1159" s="116" t="s">
        <v>90</v>
      </c>
      <c r="F1159" s="116" t="s">
        <v>6174</v>
      </c>
      <c r="G1159" s="116" t="s">
        <v>89</v>
      </c>
      <c r="H1159" s="102">
        <v>275</v>
      </c>
      <c r="I1159" s="102">
        <v>0</v>
      </c>
      <c r="J1159" s="102">
        <v>0</v>
      </c>
      <c r="K1159" s="118"/>
      <c r="L1159" s="109"/>
      <c r="O1159" s="102" t="s">
        <v>5296</v>
      </c>
    </row>
    <row r="1160" spans="1:15" hidden="1">
      <c r="A1160" s="116" t="s">
        <v>1462</v>
      </c>
      <c r="B1160" s="116" t="s">
        <v>886</v>
      </c>
      <c r="C1160" s="116" t="s">
        <v>1986</v>
      </c>
      <c r="D1160" s="116" t="s">
        <v>1975</v>
      </c>
      <c r="E1160" s="116" t="s">
        <v>1954</v>
      </c>
      <c r="F1160" s="116" t="s">
        <v>6021</v>
      </c>
      <c r="G1160" s="116" t="s">
        <v>1985</v>
      </c>
      <c r="H1160" s="117"/>
      <c r="I1160" s="117"/>
      <c r="J1160" s="117"/>
      <c r="K1160" s="118"/>
      <c r="L1160" s="109"/>
    </row>
    <row r="1161" spans="1:15" hidden="1">
      <c r="A1161" s="116" t="s">
        <v>418</v>
      </c>
      <c r="B1161" s="116" t="s">
        <v>4159</v>
      </c>
      <c r="C1161" s="116" t="s">
        <v>4158</v>
      </c>
      <c r="D1161" s="116" t="s">
        <v>4157</v>
      </c>
      <c r="E1161" s="116" t="s">
        <v>4156</v>
      </c>
      <c r="F1161" s="116" t="s">
        <v>5786</v>
      </c>
      <c r="G1161" s="116" t="s">
        <v>4155</v>
      </c>
      <c r="H1161" s="117"/>
      <c r="I1161" s="117"/>
      <c r="J1161" s="117"/>
      <c r="K1161" s="118"/>
      <c r="L1161" s="109"/>
    </row>
    <row r="1162" spans="1:15" hidden="1">
      <c r="A1162" s="116" t="s">
        <v>873</v>
      </c>
      <c r="B1162" s="116" t="s">
        <v>872</v>
      </c>
      <c r="C1162" s="116" t="s">
        <v>871</v>
      </c>
      <c r="D1162" s="116" t="s">
        <v>870</v>
      </c>
      <c r="E1162" s="116" t="s">
        <v>837</v>
      </c>
      <c r="F1162" s="116" t="s">
        <v>6175</v>
      </c>
      <c r="G1162" s="116" t="s">
        <v>869</v>
      </c>
      <c r="H1162" s="117"/>
      <c r="I1162" s="117"/>
      <c r="J1162" s="117"/>
      <c r="K1162" s="118"/>
      <c r="L1162" s="109"/>
    </row>
    <row r="1163" spans="1:15" hidden="1">
      <c r="A1163" s="116" t="s">
        <v>1462</v>
      </c>
      <c r="B1163" s="116" t="s">
        <v>645</v>
      </c>
      <c r="C1163" s="116" t="s">
        <v>1461</v>
      </c>
      <c r="D1163" s="116" t="s">
        <v>1460</v>
      </c>
      <c r="E1163" s="116" t="s">
        <v>1230</v>
      </c>
      <c r="F1163" s="116" t="s">
        <v>6176</v>
      </c>
      <c r="G1163" s="116" t="s">
        <v>1459</v>
      </c>
      <c r="H1163" s="117"/>
      <c r="I1163" s="117"/>
      <c r="J1163" s="117"/>
      <c r="K1163" s="118"/>
      <c r="L1163" s="109"/>
    </row>
    <row r="1164" spans="1:15">
      <c r="A1164" s="116" t="s">
        <v>2271</v>
      </c>
      <c r="B1164" s="116" t="s">
        <v>4097</v>
      </c>
      <c r="C1164" s="116" t="s">
        <v>4096</v>
      </c>
      <c r="D1164" s="116" t="s">
        <v>4095</v>
      </c>
      <c r="E1164" s="116" t="s">
        <v>3839</v>
      </c>
      <c r="F1164" s="116" t="s">
        <v>6177</v>
      </c>
      <c r="G1164" s="116" t="s">
        <v>4094</v>
      </c>
      <c r="H1164" s="117">
        <v>1100</v>
      </c>
      <c r="I1164" s="117">
        <v>123.75</v>
      </c>
      <c r="J1164" s="117"/>
      <c r="K1164" s="118">
        <f ca="1">TODAY()-26</f>
        <v>43968</v>
      </c>
      <c r="L1164" s="109"/>
      <c r="O1164" s="102" t="s">
        <v>5296</v>
      </c>
    </row>
    <row r="1165" spans="1:15" hidden="1">
      <c r="A1165" s="116" t="s">
        <v>3985</v>
      </c>
      <c r="B1165" s="116" t="s">
        <v>1093</v>
      </c>
      <c r="C1165" s="116" t="s">
        <v>3984</v>
      </c>
      <c r="D1165" s="116" t="s">
        <v>3983</v>
      </c>
      <c r="E1165" s="116" t="s">
        <v>3839</v>
      </c>
      <c r="F1165" s="116" t="s">
        <v>6178</v>
      </c>
      <c r="G1165" s="116" t="s">
        <v>3982</v>
      </c>
      <c r="H1165" s="117"/>
      <c r="I1165" s="117"/>
      <c r="J1165" s="117"/>
      <c r="K1165" s="118"/>
      <c r="L1165" s="109" t="s">
        <v>5289</v>
      </c>
    </row>
    <row r="1166" spans="1:15" hidden="1">
      <c r="A1166" s="116" t="s">
        <v>578</v>
      </c>
      <c r="B1166" s="116" t="s">
        <v>1860</v>
      </c>
      <c r="C1166" s="116" t="s">
        <v>1859</v>
      </c>
      <c r="D1166" s="116" t="s">
        <v>1858</v>
      </c>
      <c r="E1166" s="116" t="s">
        <v>1759</v>
      </c>
      <c r="F1166" s="116" t="s">
        <v>6179</v>
      </c>
      <c r="G1166" s="116" t="s">
        <v>1857</v>
      </c>
      <c r="H1166" s="117"/>
      <c r="I1166" s="117"/>
      <c r="J1166" s="117"/>
      <c r="K1166" s="118"/>
      <c r="L1166" s="109" t="s">
        <v>5289</v>
      </c>
    </row>
    <row r="1167" spans="1:15" hidden="1">
      <c r="A1167" s="116" t="s">
        <v>989</v>
      </c>
      <c r="B1167" s="116" t="s">
        <v>225</v>
      </c>
      <c r="C1167" s="116" t="s">
        <v>2456</v>
      </c>
      <c r="D1167" s="116" t="s">
        <v>2311</v>
      </c>
      <c r="E1167" s="116" t="s">
        <v>2307</v>
      </c>
      <c r="F1167" s="116" t="s">
        <v>5838</v>
      </c>
      <c r="G1167" s="116" t="s">
        <v>2455</v>
      </c>
      <c r="H1167" s="117"/>
      <c r="I1167" s="117"/>
      <c r="J1167" s="117"/>
      <c r="K1167" s="118"/>
      <c r="L1167" s="109" t="s">
        <v>5289</v>
      </c>
    </row>
    <row r="1168" spans="1:15" hidden="1">
      <c r="A1168" s="116" t="s">
        <v>994</v>
      </c>
      <c r="B1168" s="116" t="s">
        <v>1492</v>
      </c>
      <c r="C1168" s="116" t="s">
        <v>1491</v>
      </c>
      <c r="D1168" s="116" t="s">
        <v>1280</v>
      </c>
      <c r="E1168" s="116" t="s">
        <v>1230</v>
      </c>
      <c r="F1168" s="116" t="s">
        <v>6180</v>
      </c>
      <c r="G1168" s="116" t="s">
        <v>1490</v>
      </c>
      <c r="H1168" s="117"/>
      <c r="I1168" s="117"/>
      <c r="J1168" s="117"/>
      <c r="K1168" s="118"/>
      <c r="L1168" s="109" t="s">
        <v>5289</v>
      </c>
    </row>
    <row r="1169" spans="1:15" hidden="1">
      <c r="A1169" s="116" t="s">
        <v>372</v>
      </c>
      <c r="B1169" s="116" t="s">
        <v>313</v>
      </c>
      <c r="C1169" s="116" t="s">
        <v>1478</v>
      </c>
      <c r="D1169" s="116" t="s">
        <v>1426</v>
      </c>
      <c r="E1169" s="116" t="s">
        <v>1230</v>
      </c>
      <c r="F1169" s="116" t="s">
        <v>5970</v>
      </c>
      <c r="G1169" s="116" t="s">
        <v>1477</v>
      </c>
      <c r="H1169" s="117"/>
      <c r="I1169" s="117"/>
      <c r="J1169" s="117"/>
      <c r="K1169" s="118"/>
      <c r="L1169" s="109" t="s">
        <v>5289</v>
      </c>
    </row>
    <row r="1170" spans="1:15" hidden="1">
      <c r="A1170" s="116" t="s">
        <v>519</v>
      </c>
      <c r="B1170" s="116" t="s">
        <v>3006</v>
      </c>
      <c r="C1170" s="116" t="s">
        <v>3005</v>
      </c>
      <c r="D1170" s="116" t="s">
        <v>333</v>
      </c>
      <c r="E1170" s="116" t="s">
        <v>2557</v>
      </c>
      <c r="F1170" s="116" t="s">
        <v>5394</v>
      </c>
      <c r="G1170" s="116" t="s">
        <v>3004</v>
      </c>
      <c r="H1170" s="117"/>
      <c r="I1170" s="117"/>
      <c r="J1170" s="117"/>
      <c r="K1170" s="118"/>
      <c r="L1170" s="109" t="s">
        <v>5289</v>
      </c>
    </row>
    <row r="1171" spans="1:15" hidden="1">
      <c r="A1171" s="116" t="s">
        <v>2073</v>
      </c>
      <c r="B1171" s="116" t="s">
        <v>1006</v>
      </c>
      <c r="C1171" s="116" t="s">
        <v>2072</v>
      </c>
      <c r="D1171" s="116" t="s">
        <v>2071</v>
      </c>
      <c r="E1171" s="116" t="s">
        <v>1954</v>
      </c>
      <c r="F1171" s="116" t="s">
        <v>6181</v>
      </c>
      <c r="G1171" s="116" t="s">
        <v>2070</v>
      </c>
      <c r="H1171" s="117"/>
      <c r="I1171" s="117"/>
      <c r="J1171" s="117"/>
      <c r="K1171" s="118"/>
      <c r="L1171" s="109" t="s">
        <v>5289</v>
      </c>
    </row>
    <row r="1172" spans="1:15" hidden="1">
      <c r="A1172" s="116" t="s">
        <v>688</v>
      </c>
      <c r="B1172" s="116" t="s">
        <v>1921</v>
      </c>
      <c r="C1172" s="116" t="s">
        <v>1920</v>
      </c>
      <c r="D1172" s="116" t="s">
        <v>1919</v>
      </c>
      <c r="E1172" s="116" t="s">
        <v>1759</v>
      </c>
      <c r="F1172" s="116" t="s">
        <v>6182</v>
      </c>
      <c r="G1172" s="116" t="s">
        <v>1918</v>
      </c>
      <c r="H1172" s="117"/>
      <c r="I1172" s="117"/>
      <c r="J1172" s="117"/>
      <c r="K1172" s="118"/>
      <c r="L1172" s="109" t="s">
        <v>5289</v>
      </c>
    </row>
    <row r="1173" spans="1:15" hidden="1">
      <c r="A1173" s="116" t="s">
        <v>279</v>
      </c>
      <c r="B1173" s="116" t="s">
        <v>1660</v>
      </c>
      <c r="C1173" s="116" t="s">
        <v>1659</v>
      </c>
      <c r="D1173" s="116" t="s">
        <v>1293</v>
      </c>
      <c r="E1173" s="116" t="s">
        <v>1230</v>
      </c>
      <c r="F1173" s="116" t="s">
        <v>5504</v>
      </c>
      <c r="G1173" s="116" t="s">
        <v>1658</v>
      </c>
      <c r="H1173" s="117"/>
      <c r="I1173" s="117"/>
      <c r="J1173" s="117"/>
      <c r="K1173" s="118"/>
      <c r="L1173" s="109" t="s">
        <v>5289</v>
      </c>
    </row>
    <row r="1174" spans="1:15">
      <c r="A1174" s="116" t="s">
        <v>1204</v>
      </c>
      <c r="B1174" s="116" t="s">
        <v>3997</v>
      </c>
      <c r="C1174" s="116" t="s">
        <v>3996</v>
      </c>
      <c r="D1174" s="116" t="s">
        <v>3938</v>
      </c>
      <c r="E1174" s="116" t="s">
        <v>3839</v>
      </c>
      <c r="F1174" s="116" t="s">
        <v>5714</v>
      </c>
      <c r="G1174" s="116" t="s">
        <v>3995</v>
      </c>
      <c r="H1174" s="102">
        <v>275</v>
      </c>
      <c r="I1174" s="102">
        <v>0</v>
      </c>
      <c r="J1174" s="102">
        <v>198</v>
      </c>
      <c r="K1174" s="118"/>
      <c r="L1174" s="109" t="s">
        <v>5289</v>
      </c>
      <c r="O1174" s="102" t="s">
        <v>5296</v>
      </c>
    </row>
    <row r="1175" spans="1:15" hidden="1">
      <c r="A1175" s="116" t="s">
        <v>3674</v>
      </c>
      <c r="B1175" s="116" t="s">
        <v>1925</v>
      </c>
      <c r="C1175" s="116" t="s">
        <v>3673</v>
      </c>
      <c r="D1175" s="116" t="s">
        <v>3656</v>
      </c>
      <c r="E1175" s="116" t="s">
        <v>3639</v>
      </c>
      <c r="F1175" s="116" t="s">
        <v>6183</v>
      </c>
      <c r="G1175" s="116" t="s">
        <v>3672</v>
      </c>
      <c r="H1175" s="117"/>
      <c r="I1175" s="117"/>
      <c r="J1175" s="117"/>
      <c r="K1175" s="118"/>
      <c r="L1175" s="109" t="s">
        <v>5289</v>
      </c>
    </row>
    <row r="1176" spans="1:15">
      <c r="A1176" s="116" t="s">
        <v>191</v>
      </c>
      <c r="B1176" s="116" t="s">
        <v>190</v>
      </c>
      <c r="C1176" s="116" t="s">
        <v>189</v>
      </c>
      <c r="D1176" s="116" t="s">
        <v>184</v>
      </c>
      <c r="E1176" s="116" t="s">
        <v>90</v>
      </c>
      <c r="F1176" s="116" t="s">
        <v>6184</v>
      </c>
      <c r="G1176" s="116" t="s">
        <v>188</v>
      </c>
      <c r="H1176" s="117">
        <v>50</v>
      </c>
      <c r="I1176" s="117"/>
      <c r="J1176" s="117"/>
      <c r="K1176" s="118"/>
      <c r="L1176" s="109" t="s">
        <v>5289</v>
      </c>
      <c r="O1176" s="102" t="s">
        <v>5296</v>
      </c>
    </row>
    <row r="1177" spans="1:15" hidden="1">
      <c r="A1177" s="116" t="s">
        <v>2167</v>
      </c>
      <c r="B1177" s="116" t="s">
        <v>1066</v>
      </c>
      <c r="C1177" s="116" t="s">
        <v>2166</v>
      </c>
      <c r="D1177" s="116" t="s">
        <v>2165</v>
      </c>
      <c r="E1177" s="116" t="s">
        <v>2164</v>
      </c>
      <c r="F1177" s="116" t="s">
        <v>6185</v>
      </c>
      <c r="G1177" s="116" t="s">
        <v>2163</v>
      </c>
      <c r="H1177" s="117"/>
      <c r="I1177" s="117"/>
      <c r="J1177" s="117"/>
      <c r="K1177" s="118"/>
      <c r="L1177" s="109" t="s">
        <v>5289</v>
      </c>
    </row>
    <row r="1178" spans="1:15" hidden="1">
      <c r="A1178" s="116" t="s">
        <v>527</v>
      </c>
      <c r="B1178" s="116" t="s">
        <v>526</v>
      </c>
      <c r="C1178" s="116" t="s">
        <v>525</v>
      </c>
      <c r="D1178" s="116" t="s">
        <v>447</v>
      </c>
      <c r="E1178" s="116" t="s">
        <v>409</v>
      </c>
      <c r="F1178" s="116" t="s">
        <v>6186</v>
      </c>
      <c r="G1178" s="116" t="s">
        <v>524</v>
      </c>
      <c r="H1178" s="117"/>
      <c r="I1178" s="117"/>
      <c r="J1178" s="117"/>
      <c r="K1178" s="118"/>
      <c r="L1178" s="109" t="s">
        <v>5289</v>
      </c>
    </row>
    <row r="1179" spans="1:15" hidden="1">
      <c r="A1179" s="116" t="s">
        <v>1291</v>
      </c>
      <c r="B1179" s="116" t="s">
        <v>3003</v>
      </c>
      <c r="C1179" s="116" t="s">
        <v>3002</v>
      </c>
      <c r="D1179" s="116" t="s">
        <v>2558</v>
      </c>
      <c r="E1179" s="116" t="s">
        <v>2557</v>
      </c>
      <c r="F1179" s="116" t="s">
        <v>5606</v>
      </c>
      <c r="G1179" s="116" t="s">
        <v>3001</v>
      </c>
      <c r="H1179" s="117"/>
      <c r="I1179" s="117"/>
      <c r="J1179" s="117"/>
      <c r="K1179" s="118"/>
      <c r="L1179" s="109"/>
    </row>
    <row r="1180" spans="1:15">
      <c r="A1180" s="116" t="s">
        <v>1039</v>
      </c>
      <c r="B1180" s="116" t="s">
        <v>1038</v>
      </c>
      <c r="C1180" s="116" t="s">
        <v>1037</v>
      </c>
      <c r="D1180" s="116" t="s">
        <v>1036</v>
      </c>
      <c r="E1180" s="116" t="s">
        <v>837</v>
      </c>
      <c r="F1180" s="116" t="s">
        <v>6187</v>
      </c>
      <c r="G1180" s="116" t="s">
        <v>1035</v>
      </c>
      <c r="H1180" s="117">
        <v>1100</v>
      </c>
      <c r="I1180" s="117">
        <v>495</v>
      </c>
      <c r="J1180" s="117"/>
      <c r="K1180" s="118">
        <f ca="1">TODAY()-9</f>
        <v>43985</v>
      </c>
      <c r="L1180" s="109"/>
      <c r="O1180" s="102" t="s">
        <v>5296</v>
      </c>
    </row>
    <row r="1181" spans="1:15" hidden="1">
      <c r="A1181" s="116" t="s">
        <v>1511</v>
      </c>
      <c r="B1181" s="116" t="s">
        <v>335</v>
      </c>
      <c r="C1181" s="116" t="s">
        <v>2515</v>
      </c>
      <c r="D1181" s="116" t="s">
        <v>2126</v>
      </c>
      <c r="E1181" s="116" t="s">
        <v>2477</v>
      </c>
      <c r="F1181" s="116" t="s">
        <v>6188</v>
      </c>
      <c r="G1181" s="116" t="s">
        <v>2514</v>
      </c>
      <c r="H1181" s="117"/>
      <c r="I1181" s="117"/>
      <c r="J1181" s="117"/>
      <c r="K1181" s="118"/>
      <c r="L1181" s="109"/>
    </row>
    <row r="1182" spans="1:15" hidden="1">
      <c r="A1182" s="116" t="s">
        <v>810</v>
      </c>
      <c r="B1182" s="116" t="s">
        <v>809</v>
      </c>
      <c r="C1182" s="116" t="s">
        <v>808</v>
      </c>
      <c r="D1182" s="116" t="s">
        <v>762</v>
      </c>
      <c r="E1182" s="116" t="s">
        <v>761</v>
      </c>
      <c r="F1182" s="116" t="s">
        <v>5894</v>
      </c>
      <c r="G1182" s="116" t="s">
        <v>807</v>
      </c>
      <c r="H1182" s="117"/>
      <c r="I1182" s="117"/>
      <c r="J1182" s="117"/>
      <c r="K1182" s="118"/>
      <c r="L1182" s="109"/>
    </row>
    <row r="1183" spans="1:15" hidden="1">
      <c r="A1183" s="116" t="s">
        <v>168</v>
      </c>
      <c r="B1183" s="116" t="s">
        <v>16</v>
      </c>
      <c r="C1183" s="116" t="s">
        <v>4130</v>
      </c>
      <c r="D1183" s="116" t="s">
        <v>4125</v>
      </c>
      <c r="E1183" s="116" t="s">
        <v>4117</v>
      </c>
      <c r="F1183" s="116" t="s">
        <v>5845</v>
      </c>
      <c r="G1183" s="116"/>
      <c r="H1183" s="117"/>
      <c r="I1183" s="117"/>
      <c r="J1183" s="117"/>
      <c r="K1183" s="118"/>
      <c r="L1183" s="109"/>
    </row>
    <row r="1184" spans="1:15">
      <c r="A1184" s="116" t="s">
        <v>299</v>
      </c>
      <c r="B1184" s="116" t="s">
        <v>3273</v>
      </c>
      <c r="C1184" s="116" t="s">
        <v>3272</v>
      </c>
      <c r="D1184" s="116" t="s">
        <v>3271</v>
      </c>
      <c r="E1184" s="116" t="s">
        <v>2557</v>
      </c>
      <c r="F1184" s="116" t="s">
        <v>6189</v>
      </c>
      <c r="G1184" s="116" t="s">
        <v>3270</v>
      </c>
      <c r="H1184" s="102">
        <v>275</v>
      </c>
      <c r="I1184" s="102">
        <v>0</v>
      </c>
      <c r="J1184" s="102">
        <v>0</v>
      </c>
      <c r="K1184" s="118"/>
      <c r="L1184" s="109"/>
      <c r="O1184" s="107" t="s">
        <v>5312</v>
      </c>
    </row>
    <row r="1185" spans="1:15">
      <c r="A1185" s="116" t="s">
        <v>3214</v>
      </c>
      <c r="B1185" s="116" t="s">
        <v>1111</v>
      </c>
      <c r="C1185" s="116" t="s">
        <v>3213</v>
      </c>
      <c r="D1185" s="116" t="s">
        <v>3212</v>
      </c>
      <c r="E1185" s="116" t="s">
        <v>2557</v>
      </c>
      <c r="F1185" s="116" t="s">
        <v>6190</v>
      </c>
      <c r="G1185" s="116" t="s">
        <v>3211</v>
      </c>
      <c r="H1185" s="117">
        <v>50</v>
      </c>
      <c r="I1185" s="117"/>
      <c r="J1185" s="117"/>
      <c r="K1185" s="118"/>
      <c r="L1185" s="109"/>
      <c r="O1185" s="102" t="s">
        <v>5296</v>
      </c>
    </row>
    <row r="1186" spans="1:15">
      <c r="A1186" s="116" t="s">
        <v>3759</v>
      </c>
      <c r="B1186" s="116" t="s">
        <v>805</v>
      </c>
      <c r="C1186" s="116" t="s">
        <v>3758</v>
      </c>
      <c r="D1186" s="116" t="s">
        <v>3757</v>
      </c>
      <c r="E1186" s="116" t="s">
        <v>3730</v>
      </c>
      <c r="F1186" s="116" t="s">
        <v>6191</v>
      </c>
      <c r="G1186" s="116" t="s">
        <v>3756</v>
      </c>
      <c r="H1186" s="102">
        <v>275</v>
      </c>
      <c r="I1186" s="102">
        <v>0</v>
      </c>
      <c r="J1186" s="102">
        <v>198</v>
      </c>
      <c r="K1186" s="118"/>
      <c r="L1186" s="109"/>
      <c r="O1186" s="102" t="s">
        <v>5296</v>
      </c>
    </row>
    <row r="1187" spans="1:15">
      <c r="A1187" s="116" t="s">
        <v>1984</v>
      </c>
      <c r="B1187" s="116" t="s">
        <v>2753</v>
      </c>
      <c r="C1187" s="116" t="s">
        <v>2752</v>
      </c>
      <c r="D1187" s="116" t="s">
        <v>2751</v>
      </c>
      <c r="E1187" s="116" t="s">
        <v>2557</v>
      </c>
      <c r="F1187" s="116" t="s">
        <v>4500</v>
      </c>
      <c r="G1187" s="116" t="s">
        <v>2651</v>
      </c>
      <c r="H1187" s="117">
        <v>50</v>
      </c>
      <c r="I1187" s="117"/>
      <c r="J1187" s="117"/>
      <c r="K1187" s="118"/>
      <c r="L1187" s="109"/>
      <c r="O1187" s="102" t="s">
        <v>5296</v>
      </c>
    </row>
    <row r="1188" spans="1:15" hidden="1">
      <c r="A1188" s="116" t="s">
        <v>331</v>
      </c>
      <c r="B1188" s="116" t="s">
        <v>330</v>
      </c>
      <c r="C1188" s="116" t="s">
        <v>329</v>
      </c>
      <c r="D1188" s="116" t="s">
        <v>296</v>
      </c>
      <c r="E1188" s="116" t="s">
        <v>250</v>
      </c>
      <c r="F1188" s="116" t="s">
        <v>6138</v>
      </c>
      <c r="G1188" s="116" t="s">
        <v>328</v>
      </c>
      <c r="H1188" s="117"/>
      <c r="I1188" s="117"/>
      <c r="J1188" s="117"/>
      <c r="K1188" s="118"/>
      <c r="L1188" s="109"/>
    </row>
    <row r="1189" spans="1:15" hidden="1">
      <c r="A1189" s="116" t="s">
        <v>531</v>
      </c>
      <c r="B1189" s="116" t="s">
        <v>2038</v>
      </c>
      <c r="C1189" s="116" t="s">
        <v>2037</v>
      </c>
      <c r="D1189" s="116" t="s">
        <v>2036</v>
      </c>
      <c r="E1189" s="116" t="s">
        <v>1954</v>
      </c>
      <c r="F1189" s="116" t="s">
        <v>5818</v>
      </c>
      <c r="G1189" s="116" t="s">
        <v>2035</v>
      </c>
      <c r="H1189" s="117"/>
      <c r="I1189" s="117"/>
      <c r="J1189" s="117"/>
      <c r="K1189" s="118"/>
      <c r="L1189" s="109"/>
    </row>
    <row r="1190" spans="1:15" hidden="1">
      <c r="A1190" s="116" t="s">
        <v>336</v>
      </c>
      <c r="B1190" s="116" t="s">
        <v>335</v>
      </c>
      <c r="C1190" s="116" t="s">
        <v>334</v>
      </c>
      <c r="D1190" s="116" t="s">
        <v>333</v>
      </c>
      <c r="E1190" s="116" t="s">
        <v>250</v>
      </c>
      <c r="F1190" s="116" t="s">
        <v>6192</v>
      </c>
      <c r="G1190" s="116" t="s">
        <v>332</v>
      </c>
      <c r="H1190" s="117"/>
      <c r="I1190" s="117"/>
      <c r="J1190" s="117"/>
      <c r="K1190" s="118"/>
      <c r="L1190" s="109"/>
    </row>
    <row r="1191" spans="1:15">
      <c r="A1191" s="116" t="s">
        <v>508</v>
      </c>
      <c r="B1191" s="116" t="s">
        <v>1703</v>
      </c>
      <c r="C1191" s="116" t="s">
        <v>1702</v>
      </c>
      <c r="D1191" s="116" t="s">
        <v>1701</v>
      </c>
      <c r="E1191" s="116" t="s">
        <v>1230</v>
      </c>
      <c r="F1191" s="116" t="s">
        <v>6193</v>
      </c>
      <c r="G1191" s="116" t="s">
        <v>1700</v>
      </c>
      <c r="H1191" s="117">
        <v>1100</v>
      </c>
      <c r="I1191" s="117">
        <v>123.75</v>
      </c>
      <c r="J1191" s="117"/>
      <c r="K1191" s="118">
        <f ca="1">TODAY()-33</f>
        <v>43961</v>
      </c>
      <c r="L1191" s="109"/>
      <c r="O1191" s="102" t="s">
        <v>5296</v>
      </c>
    </row>
    <row r="1192" spans="1:15" hidden="1">
      <c r="A1192" s="116" t="s">
        <v>450</v>
      </c>
      <c r="B1192" s="116" t="s">
        <v>106</v>
      </c>
      <c r="C1192" s="116" t="s">
        <v>2720</v>
      </c>
      <c r="D1192" s="116" t="s">
        <v>2586</v>
      </c>
      <c r="E1192" s="116" t="s">
        <v>2557</v>
      </c>
      <c r="F1192" s="116" t="s">
        <v>5472</v>
      </c>
      <c r="G1192" s="116" t="s">
        <v>2719</v>
      </c>
      <c r="H1192" s="117"/>
      <c r="I1192" s="117"/>
      <c r="J1192" s="117"/>
      <c r="K1192" s="118"/>
      <c r="L1192" s="109"/>
    </row>
    <row r="1193" spans="1:15">
      <c r="A1193" s="116" t="s">
        <v>53</v>
      </c>
      <c r="B1193" s="116" t="s">
        <v>2630</v>
      </c>
      <c r="C1193" s="116" t="s">
        <v>2629</v>
      </c>
      <c r="D1193" s="116" t="s">
        <v>2562</v>
      </c>
      <c r="E1193" s="116" t="s">
        <v>2557</v>
      </c>
      <c r="F1193" s="116" t="s">
        <v>4515</v>
      </c>
      <c r="G1193" s="116" t="s">
        <v>2628</v>
      </c>
      <c r="H1193" s="102">
        <v>275</v>
      </c>
      <c r="I1193" s="102">
        <v>0</v>
      </c>
      <c r="J1193" s="102">
        <v>198</v>
      </c>
      <c r="K1193" s="118"/>
      <c r="L1193" s="109"/>
      <c r="O1193" s="107" t="s">
        <v>5305</v>
      </c>
    </row>
    <row r="1194" spans="1:15" hidden="1">
      <c r="A1194" s="116" t="s">
        <v>1155</v>
      </c>
      <c r="B1194" s="116" t="s">
        <v>1154</v>
      </c>
      <c r="C1194" s="116" t="s">
        <v>1153</v>
      </c>
      <c r="D1194" s="116" t="s">
        <v>1152</v>
      </c>
      <c r="E1194" s="116" t="s">
        <v>1141</v>
      </c>
      <c r="F1194" s="116" t="s">
        <v>6194</v>
      </c>
      <c r="G1194" s="116" t="s">
        <v>1151</v>
      </c>
      <c r="H1194" s="117"/>
      <c r="I1194" s="117"/>
      <c r="J1194" s="117"/>
      <c r="K1194" s="118"/>
      <c r="L1194" s="109" t="s">
        <v>5289</v>
      </c>
    </row>
    <row r="1195" spans="1:15" hidden="1">
      <c r="A1195" s="116" t="s">
        <v>1827</v>
      </c>
      <c r="B1195" s="116" t="s">
        <v>1826</v>
      </c>
      <c r="C1195" s="116" t="s">
        <v>1825</v>
      </c>
      <c r="D1195" s="116" t="s">
        <v>1824</v>
      </c>
      <c r="E1195" s="116" t="s">
        <v>1759</v>
      </c>
      <c r="F1195" s="116" t="s">
        <v>6195</v>
      </c>
      <c r="G1195" s="116" t="s">
        <v>1823</v>
      </c>
      <c r="H1195" s="117"/>
      <c r="I1195" s="117"/>
      <c r="J1195" s="117"/>
      <c r="K1195" s="118"/>
      <c r="L1195" s="109" t="s">
        <v>5289</v>
      </c>
    </row>
    <row r="1196" spans="1:15" hidden="1">
      <c r="A1196" s="116" t="s">
        <v>177</v>
      </c>
      <c r="B1196" s="116" t="s">
        <v>1334</v>
      </c>
      <c r="C1196" s="116" t="s">
        <v>1333</v>
      </c>
      <c r="D1196" s="116" t="s">
        <v>1231</v>
      </c>
      <c r="E1196" s="116" t="s">
        <v>1230</v>
      </c>
      <c r="F1196" s="116" t="s">
        <v>5908</v>
      </c>
      <c r="G1196" s="116" t="s">
        <v>1332</v>
      </c>
      <c r="H1196" s="117"/>
      <c r="I1196" s="117"/>
      <c r="J1196" s="117"/>
      <c r="K1196" s="118"/>
      <c r="L1196" s="109" t="s">
        <v>5289</v>
      </c>
    </row>
    <row r="1197" spans="1:15" hidden="1">
      <c r="A1197" s="116" t="s">
        <v>1278</v>
      </c>
      <c r="B1197" s="116" t="s">
        <v>1277</v>
      </c>
      <c r="C1197" s="116" t="s">
        <v>1276</v>
      </c>
      <c r="D1197" s="116" t="s">
        <v>1275</v>
      </c>
      <c r="E1197" s="116" t="s">
        <v>1230</v>
      </c>
      <c r="F1197" s="116" t="s">
        <v>6196</v>
      </c>
      <c r="G1197" s="116" t="s">
        <v>1274</v>
      </c>
      <c r="H1197" s="117"/>
      <c r="I1197" s="117"/>
      <c r="J1197" s="117"/>
      <c r="K1197" s="118"/>
      <c r="L1197" s="109" t="s">
        <v>5289</v>
      </c>
    </row>
    <row r="1198" spans="1:15" hidden="1">
      <c r="A1198" s="116" t="s">
        <v>1870</v>
      </c>
      <c r="B1198" s="116" t="s">
        <v>843</v>
      </c>
      <c r="C1198" s="116" t="s">
        <v>3732</v>
      </c>
      <c r="D1198" s="116" t="s">
        <v>3731</v>
      </c>
      <c r="E1198" s="116" t="s">
        <v>3730</v>
      </c>
      <c r="F1198" s="116" t="s">
        <v>6197</v>
      </c>
      <c r="G1198" s="116" t="s">
        <v>3729</v>
      </c>
      <c r="H1198" s="117"/>
      <c r="I1198" s="117"/>
      <c r="J1198" s="117"/>
      <c r="K1198" s="118"/>
      <c r="L1198" s="109" t="s">
        <v>5289</v>
      </c>
    </row>
    <row r="1199" spans="1:15">
      <c r="A1199" s="116" t="s">
        <v>151</v>
      </c>
      <c r="B1199" s="116" t="s">
        <v>1546</v>
      </c>
      <c r="C1199" s="116" t="s">
        <v>1545</v>
      </c>
      <c r="D1199" s="116" t="s">
        <v>1544</v>
      </c>
      <c r="E1199" s="116" t="s">
        <v>1230</v>
      </c>
      <c r="F1199" s="116" t="s">
        <v>6198</v>
      </c>
      <c r="G1199" s="116" t="s">
        <v>1543</v>
      </c>
      <c r="H1199" s="117">
        <v>50</v>
      </c>
      <c r="I1199" s="117"/>
      <c r="J1199" s="117"/>
      <c r="K1199" s="118"/>
      <c r="L1199" s="109" t="s">
        <v>5289</v>
      </c>
      <c r="O1199" s="102" t="s">
        <v>5296</v>
      </c>
    </row>
    <row r="1200" spans="1:15">
      <c r="A1200" s="116" t="s">
        <v>659</v>
      </c>
      <c r="B1200" s="116" t="s">
        <v>1940</v>
      </c>
      <c r="C1200" s="116" t="s">
        <v>1939</v>
      </c>
      <c r="D1200" s="116" t="s">
        <v>1938</v>
      </c>
      <c r="E1200" s="116" t="s">
        <v>1759</v>
      </c>
      <c r="F1200" s="116" t="s">
        <v>6199</v>
      </c>
      <c r="G1200" s="116" t="s">
        <v>1937</v>
      </c>
      <c r="H1200" s="117">
        <v>1100</v>
      </c>
      <c r="I1200" s="117">
        <v>123.75</v>
      </c>
      <c r="J1200" s="117"/>
      <c r="K1200" s="118">
        <f ca="1">TODAY()-12</f>
        <v>43982</v>
      </c>
      <c r="L1200" s="109" t="s">
        <v>5289</v>
      </c>
      <c r="O1200" s="102" t="s">
        <v>5296</v>
      </c>
    </row>
    <row r="1201" spans="1:15" hidden="1">
      <c r="A1201" s="116" t="s">
        <v>1407</v>
      </c>
      <c r="B1201" s="116" t="s">
        <v>134</v>
      </c>
      <c r="C1201" s="116" t="s">
        <v>1406</v>
      </c>
      <c r="D1201" s="116" t="s">
        <v>1405</v>
      </c>
      <c r="E1201" s="116" t="s">
        <v>1230</v>
      </c>
      <c r="F1201" s="116" t="s">
        <v>6200</v>
      </c>
      <c r="G1201" s="116" t="s">
        <v>1404</v>
      </c>
      <c r="H1201" s="117"/>
      <c r="I1201" s="117"/>
      <c r="J1201" s="117"/>
      <c r="K1201" s="118"/>
      <c r="L1201" s="109" t="s">
        <v>5289</v>
      </c>
    </row>
    <row r="1202" spans="1:15" hidden="1">
      <c r="A1202" s="116" t="s">
        <v>48</v>
      </c>
      <c r="B1202" s="116" t="s">
        <v>2441</v>
      </c>
      <c r="C1202" s="116" t="s">
        <v>2440</v>
      </c>
      <c r="D1202" s="116" t="s">
        <v>1055</v>
      </c>
      <c r="E1202" s="116" t="s">
        <v>2307</v>
      </c>
      <c r="F1202" s="116" t="s">
        <v>6201</v>
      </c>
      <c r="G1202" s="116" t="s">
        <v>2439</v>
      </c>
      <c r="H1202" s="117"/>
      <c r="I1202" s="117"/>
      <c r="J1202" s="117"/>
      <c r="K1202" s="118"/>
      <c r="L1202" s="109" t="s">
        <v>5289</v>
      </c>
    </row>
    <row r="1203" spans="1:15">
      <c r="A1203" s="116" t="s">
        <v>1321</v>
      </c>
      <c r="B1203" s="116" t="s">
        <v>3033</v>
      </c>
      <c r="C1203" s="116" t="s">
        <v>3032</v>
      </c>
      <c r="D1203" s="116" t="s">
        <v>3031</v>
      </c>
      <c r="E1203" s="116" t="s">
        <v>2557</v>
      </c>
      <c r="F1203" s="116" t="s">
        <v>6202</v>
      </c>
      <c r="G1203" s="116" t="s">
        <v>3030</v>
      </c>
      <c r="H1203" s="117">
        <v>50</v>
      </c>
      <c r="I1203" s="117"/>
      <c r="J1203" s="117"/>
      <c r="K1203" s="118"/>
      <c r="L1203" s="109" t="s">
        <v>5289</v>
      </c>
      <c r="O1203" s="102" t="s">
        <v>5296</v>
      </c>
    </row>
    <row r="1204" spans="1:15" hidden="1">
      <c r="A1204" s="116" t="s">
        <v>858</v>
      </c>
      <c r="B1204" s="116" t="s">
        <v>857</v>
      </c>
      <c r="C1204" s="116" t="s">
        <v>856</v>
      </c>
      <c r="D1204" s="116" t="s">
        <v>855</v>
      </c>
      <c r="E1204" s="116" t="s">
        <v>837</v>
      </c>
      <c r="F1204" s="116" t="s">
        <v>6203</v>
      </c>
      <c r="G1204" s="116" t="s">
        <v>854</v>
      </c>
      <c r="H1204" s="117"/>
      <c r="I1204" s="117"/>
      <c r="J1204" s="117"/>
      <c r="K1204" s="118"/>
      <c r="L1204" s="109" t="s">
        <v>5289</v>
      </c>
    </row>
    <row r="1205" spans="1:15">
      <c r="A1205" s="116" t="s">
        <v>913</v>
      </c>
      <c r="B1205" s="116" t="s">
        <v>912</v>
      </c>
      <c r="C1205" s="116" t="s">
        <v>911</v>
      </c>
      <c r="D1205" s="116" t="s">
        <v>888</v>
      </c>
      <c r="E1205" s="116" t="s">
        <v>837</v>
      </c>
      <c r="F1205" s="116" t="s">
        <v>6098</v>
      </c>
      <c r="G1205" s="116" t="s">
        <v>910</v>
      </c>
      <c r="H1205" s="117">
        <v>50</v>
      </c>
      <c r="I1205" s="117"/>
      <c r="J1205" s="117"/>
      <c r="K1205" s="118"/>
      <c r="L1205" s="109" t="s">
        <v>5289</v>
      </c>
      <c r="O1205" s="102" t="s">
        <v>5296</v>
      </c>
    </row>
    <row r="1206" spans="1:15" hidden="1">
      <c r="A1206" s="116" t="s">
        <v>318</v>
      </c>
      <c r="B1206" s="116" t="s">
        <v>407</v>
      </c>
      <c r="C1206" s="116" t="s">
        <v>1663</v>
      </c>
      <c r="D1206" s="116" t="s">
        <v>1662</v>
      </c>
      <c r="E1206" s="116" t="s">
        <v>1230</v>
      </c>
      <c r="F1206" s="116" t="s">
        <v>6204</v>
      </c>
      <c r="G1206" s="116" t="s">
        <v>1661</v>
      </c>
      <c r="H1206" s="117"/>
      <c r="I1206" s="117"/>
      <c r="J1206" s="117"/>
      <c r="K1206" s="118"/>
      <c r="L1206" s="109" t="s">
        <v>5289</v>
      </c>
    </row>
    <row r="1207" spans="1:15" hidden="1">
      <c r="A1207" s="116" t="s">
        <v>4340</v>
      </c>
      <c r="B1207" s="116" t="s">
        <v>1595</v>
      </c>
      <c r="C1207" s="116" t="s">
        <v>4339</v>
      </c>
      <c r="D1207" s="116" t="s">
        <v>4338</v>
      </c>
      <c r="E1207" s="116" t="s">
        <v>4156</v>
      </c>
      <c r="F1207" s="116" t="s">
        <v>6205</v>
      </c>
      <c r="G1207" s="116" t="s">
        <v>4337</v>
      </c>
      <c r="H1207" s="117"/>
      <c r="I1207" s="117"/>
      <c r="J1207" s="117"/>
      <c r="K1207" s="118"/>
      <c r="L1207" s="109" t="s">
        <v>5289</v>
      </c>
    </row>
    <row r="1208" spans="1:15" hidden="1">
      <c r="A1208" s="116" t="s">
        <v>519</v>
      </c>
      <c r="B1208" s="116" t="s">
        <v>4214</v>
      </c>
      <c r="C1208" s="116" t="s">
        <v>4213</v>
      </c>
      <c r="D1208" s="116" t="s">
        <v>4212</v>
      </c>
      <c r="E1208" s="116" t="s">
        <v>4156</v>
      </c>
      <c r="F1208" s="116" t="s">
        <v>6206</v>
      </c>
      <c r="G1208" s="116" t="s">
        <v>4211</v>
      </c>
      <c r="H1208" s="117"/>
      <c r="I1208" s="117"/>
      <c r="J1208" s="117"/>
      <c r="K1208" s="118"/>
      <c r="L1208" s="109" t="s">
        <v>5289</v>
      </c>
    </row>
    <row r="1209" spans="1:15" hidden="1">
      <c r="A1209" s="116" t="s">
        <v>53</v>
      </c>
      <c r="B1209" s="116" t="s">
        <v>562</v>
      </c>
      <c r="C1209" s="116" t="s">
        <v>561</v>
      </c>
      <c r="D1209" s="116" t="s">
        <v>560</v>
      </c>
      <c r="E1209" s="116" t="s">
        <v>559</v>
      </c>
      <c r="F1209" s="116" t="s">
        <v>6207</v>
      </c>
      <c r="G1209" s="116" t="s">
        <v>558</v>
      </c>
      <c r="H1209" s="117"/>
      <c r="I1209" s="117"/>
      <c r="J1209" s="117"/>
      <c r="K1209" s="118"/>
      <c r="L1209" s="109" t="s">
        <v>5289</v>
      </c>
    </row>
    <row r="1210" spans="1:15">
      <c r="A1210" s="116" t="s">
        <v>1003</v>
      </c>
      <c r="B1210" s="116" t="s">
        <v>1002</v>
      </c>
      <c r="C1210" s="116" t="s">
        <v>1001</v>
      </c>
      <c r="D1210" s="116" t="s">
        <v>1000</v>
      </c>
      <c r="E1210" s="116" t="s">
        <v>837</v>
      </c>
      <c r="F1210" s="116" t="s">
        <v>6056</v>
      </c>
      <c r="G1210" s="116" t="s">
        <v>999</v>
      </c>
      <c r="H1210" s="117">
        <v>50</v>
      </c>
      <c r="I1210" s="117"/>
      <c r="J1210" s="117"/>
      <c r="K1210" s="118"/>
      <c r="L1210" s="109" t="s">
        <v>5289</v>
      </c>
      <c r="O1210" s="102" t="s">
        <v>5296</v>
      </c>
    </row>
    <row r="1211" spans="1:15">
      <c r="A1211" s="116" t="s">
        <v>395</v>
      </c>
      <c r="B1211" s="116" t="s">
        <v>394</v>
      </c>
      <c r="C1211" s="116" t="s">
        <v>393</v>
      </c>
      <c r="D1211" s="116" t="s">
        <v>347</v>
      </c>
      <c r="E1211" s="116" t="s">
        <v>250</v>
      </c>
      <c r="F1211" s="116" t="s">
        <v>5313</v>
      </c>
      <c r="G1211" s="116" t="s">
        <v>392</v>
      </c>
      <c r="H1211" s="117">
        <v>1100</v>
      </c>
      <c r="I1211" s="117"/>
      <c r="J1211" s="117"/>
      <c r="K1211" s="118">
        <f ca="1">TODAY()-11</f>
        <v>43983</v>
      </c>
      <c r="L1211" s="109" t="s">
        <v>5289</v>
      </c>
      <c r="O1211" s="102" t="s">
        <v>5296</v>
      </c>
    </row>
    <row r="1212" spans="1:15" hidden="1">
      <c r="A1212" s="116" t="s">
        <v>239</v>
      </c>
      <c r="B1212" s="116" t="s">
        <v>362</v>
      </c>
      <c r="C1212" s="116" t="s">
        <v>1583</v>
      </c>
      <c r="D1212" s="116" t="s">
        <v>1582</v>
      </c>
      <c r="E1212" s="116" t="s">
        <v>1230</v>
      </c>
      <c r="F1212" s="116" t="s">
        <v>6208</v>
      </c>
      <c r="G1212" s="116" t="s">
        <v>1581</v>
      </c>
      <c r="H1212" s="117"/>
      <c r="I1212" s="117"/>
      <c r="J1212" s="117"/>
      <c r="K1212" s="118"/>
      <c r="L1212" s="109" t="s">
        <v>5289</v>
      </c>
    </row>
    <row r="1213" spans="1:15" hidden="1">
      <c r="A1213" s="116" t="s">
        <v>2042</v>
      </c>
      <c r="B1213" s="116" t="s">
        <v>1051</v>
      </c>
      <c r="C1213" s="116" t="s">
        <v>2041</v>
      </c>
      <c r="D1213" s="116" t="s">
        <v>2040</v>
      </c>
      <c r="E1213" s="116" t="s">
        <v>1954</v>
      </c>
      <c r="F1213" s="116" t="s">
        <v>5923</v>
      </c>
      <c r="G1213" s="116" t="s">
        <v>2039</v>
      </c>
      <c r="H1213" s="117"/>
      <c r="I1213" s="117"/>
      <c r="J1213" s="117"/>
      <c r="K1213" s="118"/>
      <c r="L1213" s="109" t="s">
        <v>5289</v>
      </c>
    </row>
    <row r="1214" spans="1:15" hidden="1">
      <c r="A1214" s="116" t="s">
        <v>4361</v>
      </c>
      <c r="B1214" s="116" t="s">
        <v>1654</v>
      </c>
      <c r="C1214" s="116" t="s">
        <v>4360</v>
      </c>
      <c r="D1214" s="116" t="s">
        <v>4359</v>
      </c>
      <c r="E1214" s="116" t="s">
        <v>4156</v>
      </c>
      <c r="F1214" s="116" t="s">
        <v>6209</v>
      </c>
      <c r="G1214" s="116" t="s">
        <v>4358</v>
      </c>
      <c r="H1214" s="117"/>
      <c r="I1214" s="117"/>
      <c r="J1214" s="117"/>
      <c r="K1214" s="118"/>
      <c r="L1214" s="109" t="s">
        <v>5289</v>
      </c>
    </row>
    <row r="1215" spans="1:15" hidden="1">
      <c r="A1215" s="116" t="s">
        <v>314</v>
      </c>
      <c r="B1215" s="116" t="s">
        <v>330</v>
      </c>
      <c r="C1215" s="116" t="s">
        <v>4291</v>
      </c>
      <c r="D1215" s="116" t="s">
        <v>4290</v>
      </c>
      <c r="E1215" s="116" t="s">
        <v>4156</v>
      </c>
      <c r="F1215" s="116" t="s">
        <v>6210</v>
      </c>
      <c r="G1215" s="116" t="s">
        <v>4289</v>
      </c>
      <c r="H1215" s="117"/>
      <c r="I1215" s="117"/>
      <c r="J1215" s="117"/>
      <c r="K1215" s="118"/>
      <c r="L1215" s="109" t="s">
        <v>5289</v>
      </c>
    </row>
    <row r="1216" spans="1:15" hidden="1">
      <c r="A1216" s="116" t="s">
        <v>2062</v>
      </c>
      <c r="B1216" s="116" t="s">
        <v>68</v>
      </c>
      <c r="C1216" s="116" t="s">
        <v>2714</v>
      </c>
      <c r="D1216" s="116" t="s">
        <v>2713</v>
      </c>
      <c r="E1216" s="116" t="s">
        <v>2557</v>
      </c>
      <c r="F1216" s="116" t="s">
        <v>5340</v>
      </c>
      <c r="G1216" s="116" t="s">
        <v>2712</v>
      </c>
      <c r="H1216" s="117"/>
      <c r="I1216" s="117"/>
      <c r="J1216" s="117"/>
      <c r="K1216" s="118"/>
      <c r="L1216" s="109" t="s">
        <v>5289</v>
      </c>
    </row>
    <row r="1217" spans="1:15">
      <c r="A1217" s="116" t="s">
        <v>17</v>
      </c>
      <c r="B1217" s="116" t="s">
        <v>480</v>
      </c>
      <c r="C1217" s="116" t="s">
        <v>4445</v>
      </c>
      <c r="D1217" s="116" t="s">
        <v>1470</v>
      </c>
      <c r="E1217" s="116" t="s">
        <v>4444</v>
      </c>
      <c r="F1217" s="116" t="s">
        <v>6211</v>
      </c>
      <c r="G1217" s="116" t="s">
        <v>4443</v>
      </c>
      <c r="H1217" s="102">
        <v>1100</v>
      </c>
      <c r="I1217" s="102">
        <v>123.75</v>
      </c>
      <c r="J1217" s="102">
        <v>0</v>
      </c>
      <c r="K1217" s="118">
        <f ca="1">TODAY()-62</f>
        <v>43932</v>
      </c>
      <c r="L1217" s="105" t="s">
        <v>2557</v>
      </c>
      <c r="O1217" s="107" t="s">
        <v>5305</v>
      </c>
    </row>
    <row r="1218" spans="1:15" hidden="1">
      <c r="A1218" s="116" t="s">
        <v>1194</v>
      </c>
      <c r="B1218" s="116" t="s">
        <v>1193</v>
      </c>
      <c r="C1218" s="116" t="s">
        <v>1192</v>
      </c>
      <c r="D1218" s="116" t="s">
        <v>320</v>
      </c>
      <c r="E1218" s="116" t="s">
        <v>1141</v>
      </c>
      <c r="F1218" s="116" t="s">
        <v>6212</v>
      </c>
      <c r="G1218" s="116" t="s">
        <v>1191</v>
      </c>
      <c r="H1218" s="117"/>
      <c r="I1218" s="117"/>
      <c r="J1218" s="117"/>
      <c r="K1218" s="118"/>
      <c r="L1218" s="109" t="s">
        <v>5289</v>
      </c>
    </row>
    <row r="1219" spans="1:15">
      <c r="A1219" s="116" t="s">
        <v>663</v>
      </c>
      <c r="B1219" s="116" t="s">
        <v>2116</v>
      </c>
      <c r="C1219" s="116" t="s">
        <v>2115</v>
      </c>
      <c r="D1219" s="116" t="s">
        <v>1973</v>
      </c>
      <c r="E1219" s="116" t="s">
        <v>2114</v>
      </c>
      <c r="F1219" s="116" t="s">
        <v>6213</v>
      </c>
      <c r="G1219" s="116" t="s">
        <v>2113</v>
      </c>
      <c r="H1219" s="102">
        <v>275</v>
      </c>
      <c r="I1219" s="102">
        <v>0</v>
      </c>
      <c r="J1219" s="102">
        <v>0</v>
      </c>
      <c r="K1219" s="118"/>
      <c r="L1219" s="109" t="s">
        <v>5289</v>
      </c>
      <c r="O1219" s="102" t="s">
        <v>5296</v>
      </c>
    </row>
    <row r="1220" spans="1:15" hidden="1">
      <c r="A1220" s="116" t="s">
        <v>450</v>
      </c>
      <c r="B1220" s="116" t="s">
        <v>1224</v>
      </c>
      <c r="C1220" s="116" t="s">
        <v>1223</v>
      </c>
      <c r="D1220" s="116" t="s">
        <v>973</v>
      </c>
      <c r="E1220" s="116" t="s">
        <v>1141</v>
      </c>
      <c r="F1220" s="116" t="s">
        <v>6214</v>
      </c>
      <c r="G1220" s="116" t="s">
        <v>1222</v>
      </c>
      <c r="H1220" s="117"/>
      <c r="I1220" s="117"/>
      <c r="J1220" s="117"/>
      <c r="K1220" s="118"/>
      <c r="L1220" s="109" t="s">
        <v>5289</v>
      </c>
    </row>
    <row r="1221" spans="1:15" hidden="1">
      <c r="A1221" s="116" t="s">
        <v>583</v>
      </c>
      <c r="B1221" s="116" t="s">
        <v>502</v>
      </c>
      <c r="C1221" s="116" t="s">
        <v>4285</v>
      </c>
      <c r="D1221" s="116" t="s">
        <v>4284</v>
      </c>
      <c r="E1221" s="116" t="s">
        <v>4156</v>
      </c>
      <c r="F1221" s="116" t="s">
        <v>6215</v>
      </c>
      <c r="G1221" s="116" t="s">
        <v>4283</v>
      </c>
      <c r="H1221" s="117"/>
      <c r="I1221" s="117"/>
      <c r="J1221" s="117"/>
      <c r="K1221" s="118"/>
      <c r="L1221" s="109" t="s">
        <v>5289</v>
      </c>
    </row>
    <row r="1222" spans="1:15">
      <c r="A1222" s="116" t="s">
        <v>48</v>
      </c>
      <c r="B1222" s="116" t="s">
        <v>47</v>
      </c>
      <c r="C1222" s="116" t="s">
        <v>46</v>
      </c>
      <c r="D1222" s="116" t="s">
        <v>45</v>
      </c>
      <c r="E1222" s="116" t="s">
        <v>44</v>
      </c>
      <c r="F1222" s="116" t="s">
        <v>6216</v>
      </c>
      <c r="G1222" s="116" t="s">
        <v>43</v>
      </c>
      <c r="H1222" s="117">
        <v>50</v>
      </c>
      <c r="I1222" s="117"/>
      <c r="J1222" s="117"/>
      <c r="K1222" s="118"/>
      <c r="L1222" s="109" t="s">
        <v>5289</v>
      </c>
      <c r="O1222" s="102" t="s">
        <v>5296</v>
      </c>
    </row>
    <row r="1223" spans="1:15">
      <c r="A1223" s="116" t="s">
        <v>2555</v>
      </c>
      <c r="B1223" s="116" t="s">
        <v>111</v>
      </c>
      <c r="C1223" s="116" t="s">
        <v>2554</v>
      </c>
      <c r="D1223" s="116" t="s">
        <v>2478</v>
      </c>
      <c r="E1223" s="116" t="s">
        <v>2477</v>
      </c>
      <c r="F1223" s="116" t="s">
        <v>6217</v>
      </c>
      <c r="G1223" s="116" t="s">
        <v>2553</v>
      </c>
      <c r="H1223" s="117"/>
      <c r="I1223" s="117"/>
      <c r="J1223" s="117">
        <v>795</v>
      </c>
      <c r="K1223" s="118"/>
      <c r="L1223" s="109" t="s">
        <v>5289</v>
      </c>
      <c r="O1223" s="102" t="s">
        <v>5305</v>
      </c>
    </row>
    <row r="1224" spans="1:15" hidden="1">
      <c r="A1224" s="116" t="s">
        <v>239</v>
      </c>
      <c r="B1224" s="116" t="s">
        <v>367</v>
      </c>
      <c r="C1224" s="116" t="s">
        <v>366</v>
      </c>
      <c r="D1224" s="116" t="s">
        <v>365</v>
      </c>
      <c r="E1224" s="116" t="s">
        <v>250</v>
      </c>
      <c r="F1224" s="116" t="s">
        <v>6218</v>
      </c>
      <c r="G1224" s="116" t="s">
        <v>364</v>
      </c>
      <c r="H1224" s="117"/>
      <c r="I1224" s="117"/>
      <c r="J1224" s="117"/>
      <c r="K1224" s="118"/>
      <c r="L1224" s="109" t="s">
        <v>5289</v>
      </c>
    </row>
    <row r="1225" spans="1:15">
      <c r="A1225" s="116" t="s">
        <v>1190</v>
      </c>
      <c r="B1225" s="116" t="s">
        <v>4071</v>
      </c>
      <c r="C1225" s="116" t="s">
        <v>4070</v>
      </c>
      <c r="D1225" s="116" t="s">
        <v>4069</v>
      </c>
      <c r="E1225" s="116" t="s">
        <v>3839</v>
      </c>
      <c r="F1225" s="116" t="s">
        <v>6219</v>
      </c>
      <c r="G1225" s="116" t="s">
        <v>4068</v>
      </c>
      <c r="H1225" s="102">
        <v>275</v>
      </c>
      <c r="I1225" s="102">
        <v>0</v>
      </c>
      <c r="J1225" s="102">
        <v>198</v>
      </c>
      <c r="K1225" s="118"/>
      <c r="L1225" s="109" t="s">
        <v>5289</v>
      </c>
      <c r="O1225" s="102" t="s">
        <v>5296</v>
      </c>
    </row>
    <row r="1226" spans="1:15">
      <c r="A1226" s="116" t="s">
        <v>3169</v>
      </c>
      <c r="B1226" s="116" t="s">
        <v>1550</v>
      </c>
      <c r="C1226" s="116" t="s">
        <v>3168</v>
      </c>
      <c r="D1226" s="116" t="s">
        <v>76</v>
      </c>
      <c r="E1226" s="116" t="s">
        <v>2557</v>
      </c>
      <c r="F1226" s="116" t="s">
        <v>6220</v>
      </c>
      <c r="G1226" s="116" t="s">
        <v>3167</v>
      </c>
      <c r="H1226" s="117">
        <v>50</v>
      </c>
      <c r="I1226" s="117"/>
      <c r="J1226" s="117"/>
      <c r="K1226" s="118"/>
      <c r="L1226" s="109" t="s">
        <v>5289</v>
      </c>
      <c r="O1226" s="102" t="s">
        <v>5296</v>
      </c>
    </row>
    <row r="1227" spans="1:15">
      <c r="A1227" s="116" t="s">
        <v>1199</v>
      </c>
      <c r="B1227" s="116" t="s">
        <v>52</v>
      </c>
      <c r="C1227" s="116" t="s">
        <v>3187</v>
      </c>
      <c r="D1227" s="116" t="s">
        <v>2608</v>
      </c>
      <c r="E1227" s="116" t="s">
        <v>2557</v>
      </c>
      <c r="F1227" s="116" t="s">
        <v>4837</v>
      </c>
      <c r="G1227" s="116" t="s">
        <v>3186</v>
      </c>
      <c r="H1227" s="117">
        <v>50</v>
      </c>
      <c r="I1227" s="117"/>
      <c r="J1227" s="117"/>
      <c r="K1227" s="118"/>
      <c r="L1227" s="109" t="s">
        <v>5289</v>
      </c>
      <c r="O1227" s="102" t="s">
        <v>5296</v>
      </c>
    </row>
    <row r="1228" spans="1:15" hidden="1">
      <c r="A1228" s="116" t="s">
        <v>601</v>
      </c>
      <c r="B1228" s="116" t="s">
        <v>600</v>
      </c>
      <c r="C1228" s="116" t="s">
        <v>599</v>
      </c>
      <c r="D1228" s="116" t="s">
        <v>598</v>
      </c>
      <c r="E1228" s="116" t="s">
        <v>574</v>
      </c>
      <c r="F1228" s="116" t="s">
        <v>6221</v>
      </c>
      <c r="G1228" s="116" t="s">
        <v>597</v>
      </c>
      <c r="H1228" s="117"/>
      <c r="I1228" s="117"/>
      <c r="J1228" s="117"/>
      <c r="K1228" s="118"/>
      <c r="L1228" s="109" t="s">
        <v>5289</v>
      </c>
    </row>
    <row r="1229" spans="1:15">
      <c r="A1229" s="116" t="s">
        <v>2968</v>
      </c>
      <c r="B1229" s="116" t="s">
        <v>1649</v>
      </c>
      <c r="C1229" s="116" t="s">
        <v>2967</v>
      </c>
      <c r="D1229" s="116" t="s">
        <v>2966</v>
      </c>
      <c r="E1229" s="116" t="s">
        <v>2557</v>
      </c>
      <c r="F1229" s="116" t="s">
        <v>6222</v>
      </c>
      <c r="G1229" s="116" t="s">
        <v>2965</v>
      </c>
      <c r="H1229" s="117">
        <v>50</v>
      </c>
      <c r="I1229" s="117"/>
      <c r="J1229" s="117"/>
      <c r="K1229" s="118"/>
      <c r="L1229" s="109" t="s">
        <v>5289</v>
      </c>
      <c r="O1229" s="102" t="s">
        <v>5296</v>
      </c>
    </row>
    <row r="1230" spans="1:15" hidden="1">
      <c r="A1230" s="116" t="s">
        <v>182</v>
      </c>
      <c r="B1230" s="116" t="s">
        <v>1532</v>
      </c>
      <c r="C1230" s="116" t="s">
        <v>1531</v>
      </c>
      <c r="D1230" s="116" t="s">
        <v>1231</v>
      </c>
      <c r="E1230" s="116" t="s">
        <v>1230</v>
      </c>
      <c r="F1230" s="116" t="s">
        <v>5983</v>
      </c>
      <c r="G1230" s="116" t="s">
        <v>1530</v>
      </c>
      <c r="H1230" s="117"/>
      <c r="I1230" s="117"/>
      <c r="J1230" s="117"/>
      <c r="K1230" s="118"/>
      <c r="L1230" s="109" t="s">
        <v>5289</v>
      </c>
    </row>
    <row r="1231" spans="1:15" hidden="1">
      <c r="A1231" s="116" t="s">
        <v>2944</v>
      </c>
      <c r="B1231" s="116" t="s">
        <v>1826</v>
      </c>
      <c r="C1231" s="116" t="s">
        <v>2943</v>
      </c>
      <c r="D1231" s="116" t="s">
        <v>2757</v>
      </c>
      <c r="E1231" s="116" t="s">
        <v>2557</v>
      </c>
      <c r="F1231" s="116" t="s">
        <v>4571</v>
      </c>
      <c r="G1231" s="116"/>
      <c r="H1231" s="117"/>
      <c r="I1231" s="117"/>
      <c r="J1231" s="117"/>
      <c r="K1231" s="118"/>
      <c r="L1231" s="109" t="s">
        <v>5289</v>
      </c>
    </row>
    <row r="1232" spans="1:15" hidden="1">
      <c r="A1232" s="116" t="s">
        <v>116</v>
      </c>
      <c r="B1232" s="116" t="s">
        <v>1468</v>
      </c>
      <c r="C1232" s="116" t="s">
        <v>1467</v>
      </c>
      <c r="D1232" s="116" t="s">
        <v>1259</v>
      </c>
      <c r="E1232" s="116" t="s">
        <v>1230</v>
      </c>
      <c r="F1232" s="116" t="s">
        <v>6124</v>
      </c>
      <c r="G1232" s="116" t="s">
        <v>1466</v>
      </c>
      <c r="H1232" s="117"/>
      <c r="I1232" s="117"/>
      <c r="J1232" s="117"/>
      <c r="K1232" s="118"/>
      <c r="L1232" s="109" t="s">
        <v>5289</v>
      </c>
    </row>
    <row r="1233" spans="1:15" hidden="1">
      <c r="A1233" s="116" t="s">
        <v>989</v>
      </c>
      <c r="B1233" s="116" t="s">
        <v>1667</v>
      </c>
      <c r="C1233" s="116" t="s">
        <v>4060</v>
      </c>
      <c r="D1233" s="116" t="s">
        <v>3840</v>
      </c>
      <c r="E1233" s="116" t="s">
        <v>3839</v>
      </c>
      <c r="F1233" s="116" t="s">
        <v>5796</v>
      </c>
      <c r="G1233" s="116" t="s">
        <v>4059</v>
      </c>
      <c r="H1233" s="117"/>
      <c r="I1233" s="117"/>
      <c r="J1233" s="117"/>
      <c r="K1233" s="118"/>
      <c r="L1233" s="109" t="s">
        <v>5289</v>
      </c>
    </row>
    <row r="1234" spans="1:15" hidden="1">
      <c r="A1234" s="116" t="s">
        <v>1094</v>
      </c>
      <c r="B1234" s="116" t="s">
        <v>1093</v>
      </c>
      <c r="C1234" s="116" t="s">
        <v>1092</v>
      </c>
      <c r="D1234" s="116" t="s">
        <v>1091</v>
      </c>
      <c r="E1234" s="116" t="s">
        <v>1054</v>
      </c>
      <c r="F1234" s="116" t="s">
        <v>6223</v>
      </c>
      <c r="G1234" s="116" t="s">
        <v>1090</v>
      </c>
      <c r="H1234" s="117"/>
      <c r="I1234" s="117"/>
      <c r="J1234" s="117"/>
      <c r="K1234" s="118"/>
      <c r="L1234" s="109" t="s">
        <v>5289</v>
      </c>
    </row>
    <row r="1235" spans="1:15">
      <c r="A1235" s="116" t="s">
        <v>2280</v>
      </c>
      <c r="B1235" s="116" t="s">
        <v>2279</v>
      </c>
      <c r="C1235" s="116" t="s">
        <v>2278</v>
      </c>
      <c r="D1235" s="116" t="s">
        <v>2277</v>
      </c>
      <c r="E1235" s="116" t="s">
        <v>2260</v>
      </c>
      <c r="F1235" s="116" t="s">
        <v>6224</v>
      </c>
      <c r="G1235" s="116" t="s">
        <v>2276</v>
      </c>
      <c r="H1235" s="102">
        <v>275</v>
      </c>
      <c r="I1235" s="102">
        <v>0</v>
      </c>
      <c r="J1235" s="102">
        <v>0</v>
      </c>
      <c r="K1235" s="118"/>
      <c r="L1235" s="109" t="s">
        <v>5289</v>
      </c>
      <c r="O1235" s="107" t="s">
        <v>5305</v>
      </c>
    </row>
    <row r="1236" spans="1:15">
      <c r="A1236" s="116" t="s">
        <v>182</v>
      </c>
      <c r="B1236" s="116" t="s">
        <v>2803</v>
      </c>
      <c r="C1236" s="116" t="s">
        <v>2802</v>
      </c>
      <c r="D1236" s="116" t="s">
        <v>2801</v>
      </c>
      <c r="E1236" s="116" t="s">
        <v>2557</v>
      </c>
      <c r="F1236" s="116" t="s">
        <v>5434</v>
      </c>
      <c r="G1236" s="116" t="s">
        <v>2800</v>
      </c>
      <c r="H1236" s="102">
        <v>275</v>
      </c>
      <c r="I1236" s="102">
        <v>0</v>
      </c>
      <c r="J1236" s="102">
        <v>0</v>
      </c>
      <c r="K1236" s="118"/>
      <c r="L1236" s="109" t="s">
        <v>5289</v>
      </c>
      <c r="O1236" s="107" t="s">
        <v>5305</v>
      </c>
    </row>
    <row r="1237" spans="1:15">
      <c r="A1237" s="116" t="s">
        <v>494</v>
      </c>
      <c r="B1237" s="116" t="s">
        <v>3473</v>
      </c>
      <c r="C1237" s="116" t="s">
        <v>3472</v>
      </c>
      <c r="D1237" s="116" t="s">
        <v>3471</v>
      </c>
      <c r="E1237" s="116" t="s">
        <v>3462</v>
      </c>
      <c r="F1237" s="116" t="s">
        <v>6225</v>
      </c>
      <c r="G1237" s="116" t="s">
        <v>3470</v>
      </c>
      <c r="H1237" s="117">
        <v>1100</v>
      </c>
      <c r="I1237" s="117">
        <v>495</v>
      </c>
      <c r="J1237" s="117"/>
      <c r="K1237" s="118">
        <f ca="1">TODAY()-13</f>
        <v>43981</v>
      </c>
      <c r="L1237" s="109" t="s">
        <v>5289</v>
      </c>
      <c r="O1237" s="102" t="s">
        <v>5296</v>
      </c>
    </row>
    <row r="1238" spans="1:15" hidden="1">
      <c r="A1238" s="116" t="s">
        <v>476</v>
      </c>
      <c r="B1238" s="116" t="s">
        <v>3014</v>
      </c>
      <c r="C1238" s="116" t="s">
        <v>3013</v>
      </c>
      <c r="D1238" s="116" t="s">
        <v>3012</v>
      </c>
      <c r="E1238" s="116" t="s">
        <v>2557</v>
      </c>
      <c r="F1238" s="116" t="s">
        <v>6226</v>
      </c>
      <c r="G1238" s="116" t="s">
        <v>3011</v>
      </c>
      <c r="H1238" s="117"/>
      <c r="I1238" s="117"/>
      <c r="J1238" s="117"/>
      <c r="K1238" s="118"/>
      <c r="L1238" s="109" t="s">
        <v>5289</v>
      </c>
    </row>
    <row r="1239" spans="1:15">
      <c r="A1239" s="116" t="s">
        <v>541</v>
      </c>
      <c r="B1239" s="116" t="s">
        <v>1047</v>
      </c>
      <c r="C1239" s="116" t="s">
        <v>1046</v>
      </c>
      <c r="D1239" s="116" t="s">
        <v>1045</v>
      </c>
      <c r="E1239" s="116" t="s">
        <v>837</v>
      </c>
      <c r="F1239" s="116" t="s">
        <v>6227</v>
      </c>
      <c r="G1239" s="116" t="s">
        <v>1044</v>
      </c>
      <c r="H1239" s="117"/>
      <c r="I1239" s="117"/>
      <c r="J1239" s="117">
        <v>795</v>
      </c>
      <c r="K1239" s="118"/>
      <c r="L1239" s="109" t="s">
        <v>5289</v>
      </c>
      <c r="O1239" s="102" t="s">
        <v>5305</v>
      </c>
    </row>
    <row r="1240" spans="1:15" hidden="1">
      <c r="A1240" s="116" t="s">
        <v>155</v>
      </c>
      <c r="B1240" s="116" t="s">
        <v>2120</v>
      </c>
      <c r="C1240" s="116" t="s">
        <v>2921</v>
      </c>
      <c r="D1240" s="116" t="s">
        <v>2862</v>
      </c>
      <c r="E1240" s="116" t="s">
        <v>2557</v>
      </c>
      <c r="F1240" s="116" t="s">
        <v>4493</v>
      </c>
      <c r="G1240" s="116" t="s">
        <v>2920</v>
      </c>
      <c r="H1240" s="117"/>
      <c r="I1240" s="117"/>
      <c r="J1240" s="117"/>
      <c r="K1240" s="118"/>
      <c r="L1240" s="109" t="s">
        <v>5289</v>
      </c>
    </row>
    <row r="1241" spans="1:15" hidden="1">
      <c r="A1241" s="116" t="s">
        <v>1588</v>
      </c>
      <c r="B1241" s="116" t="s">
        <v>872</v>
      </c>
      <c r="C1241" s="116" t="s">
        <v>2736</v>
      </c>
      <c r="D1241" s="116" t="s">
        <v>2735</v>
      </c>
      <c r="E1241" s="116" t="s">
        <v>2557</v>
      </c>
      <c r="F1241" s="116" t="s">
        <v>5873</v>
      </c>
      <c r="G1241" s="116" t="s">
        <v>2734</v>
      </c>
      <c r="H1241" s="117"/>
      <c r="I1241" s="117"/>
      <c r="J1241" s="117"/>
      <c r="K1241" s="118"/>
      <c r="L1241" s="109" t="s">
        <v>5289</v>
      </c>
    </row>
    <row r="1242" spans="1:15" hidden="1">
      <c r="A1242" s="116" t="s">
        <v>450</v>
      </c>
      <c r="B1242" s="116" t="s">
        <v>303</v>
      </c>
      <c r="C1242" s="116" t="s">
        <v>2508</v>
      </c>
      <c r="D1242" s="116" t="s">
        <v>2478</v>
      </c>
      <c r="E1242" s="116" t="s">
        <v>2477</v>
      </c>
      <c r="F1242" s="116" t="s">
        <v>5817</v>
      </c>
      <c r="G1242" s="116" t="s">
        <v>2507</v>
      </c>
      <c r="H1242" s="117"/>
      <c r="I1242" s="117"/>
      <c r="J1242" s="117"/>
      <c r="K1242" s="118"/>
      <c r="L1242" s="109" t="s">
        <v>5289</v>
      </c>
    </row>
    <row r="1243" spans="1:15">
      <c r="A1243" s="116" t="s">
        <v>130</v>
      </c>
      <c r="B1243" s="116" t="s">
        <v>2203</v>
      </c>
      <c r="C1243" s="116" t="s">
        <v>4108</v>
      </c>
      <c r="D1243" s="116" t="s">
        <v>3859</v>
      </c>
      <c r="E1243" s="116" t="s">
        <v>3839</v>
      </c>
      <c r="F1243" s="116" t="s">
        <v>5654</v>
      </c>
      <c r="G1243" s="116" t="s">
        <v>4107</v>
      </c>
      <c r="H1243" s="117">
        <v>1100</v>
      </c>
      <c r="I1243" s="117">
        <v>495</v>
      </c>
      <c r="J1243" s="117"/>
      <c r="K1243" s="118">
        <f ca="1">TODAY()-11</f>
        <v>43983</v>
      </c>
      <c r="L1243" s="109" t="s">
        <v>5289</v>
      </c>
      <c r="O1243" s="102" t="s">
        <v>5296</v>
      </c>
    </row>
    <row r="1244" spans="1:15" hidden="1">
      <c r="A1244" s="116" t="s">
        <v>160</v>
      </c>
      <c r="B1244" s="116" t="s">
        <v>1495</v>
      </c>
      <c r="C1244" s="116" t="s">
        <v>1494</v>
      </c>
      <c r="D1244" s="116" t="s">
        <v>1231</v>
      </c>
      <c r="E1244" s="116" t="s">
        <v>1230</v>
      </c>
      <c r="F1244" s="116" t="s">
        <v>5626</v>
      </c>
      <c r="G1244" s="116" t="s">
        <v>1493</v>
      </c>
      <c r="H1244" s="117"/>
      <c r="I1244" s="117"/>
      <c r="J1244" s="117"/>
      <c r="K1244" s="118"/>
      <c r="L1244" s="109" t="s">
        <v>5289</v>
      </c>
    </row>
    <row r="1245" spans="1:15">
      <c r="A1245" s="116" t="s">
        <v>422</v>
      </c>
      <c r="B1245" s="116" t="s">
        <v>421</v>
      </c>
      <c r="C1245" s="116" t="s">
        <v>420</v>
      </c>
      <c r="D1245" s="116" t="s">
        <v>419</v>
      </c>
      <c r="E1245" s="116" t="s">
        <v>409</v>
      </c>
      <c r="F1245" s="116" t="s">
        <v>6228</v>
      </c>
      <c r="G1245" s="116"/>
      <c r="H1245" s="117">
        <v>50</v>
      </c>
      <c r="I1245" s="117"/>
      <c r="J1245" s="117"/>
      <c r="K1245" s="118"/>
      <c r="L1245" s="109" t="s">
        <v>5289</v>
      </c>
      <c r="O1245" s="102" t="s">
        <v>5296</v>
      </c>
    </row>
    <row r="1246" spans="1:15" hidden="1">
      <c r="A1246" s="116" t="s">
        <v>810</v>
      </c>
      <c r="B1246" s="116" t="s">
        <v>1856</v>
      </c>
      <c r="C1246" s="116" t="s">
        <v>1855</v>
      </c>
      <c r="D1246" s="116" t="s">
        <v>533</v>
      </c>
      <c r="E1246" s="116" t="s">
        <v>1759</v>
      </c>
      <c r="F1246" s="116" t="s">
        <v>6229</v>
      </c>
      <c r="G1246" s="116" t="s">
        <v>1854</v>
      </c>
      <c r="H1246" s="117"/>
      <c r="I1246" s="117"/>
      <c r="J1246" s="117"/>
      <c r="K1246" s="118"/>
      <c r="L1246" s="109" t="s">
        <v>5289</v>
      </c>
    </row>
    <row r="1247" spans="1:15" hidden="1">
      <c r="A1247" s="116" t="s">
        <v>1375</v>
      </c>
      <c r="B1247" s="116" t="s">
        <v>454</v>
      </c>
      <c r="C1247" s="116" t="s">
        <v>2819</v>
      </c>
      <c r="D1247" s="116" t="s">
        <v>2818</v>
      </c>
      <c r="E1247" s="116" t="s">
        <v>2557</v>
      </c>
      <c r="F1247" s="116" t="s">
        <v>4579</v>
      </c>
      <c r="G1247" s="116" t="s">
        <v>2817</v>
      </c>
      <c r="H1247" s="117"/>
      <c r="I1247" s="117"/>
      <c r="J1247" s="117"/>
      <c r="K1247" s="118"/>
      <c r="L1247" s="109" t="s">
        <v>5289</v>
      </c>
    </row>
    <row r="1248" spans="1:15" hidden="1">
      <c r="A1248" s="116" t="s">
        <v>1076</v>
      </c>
      <c r="B1248" s="116" t="s">
        <v>1499</v>
      </c>
      <c r="C1248" s="116" t="s">
        <v>1498</v>
      </c>
      <c r="D1248" s="116" t="s">
        <v>1497</v>
      </c>
      <c r="E1248" s="116" t="s">
        <v>1230</v>
      </c>
      <c r="F1248" s="116" t="s">
        <v>6230</v>
      </c>
      <c r="G1248" s="116" t="s">
        <v>1496</v>
      </c>
      <c r="H1248" s="117"/>
      <c r="I1248" s="117"/>
      <c r="J1248" s="117"/>
      <c r="K1248" s="118"/>
      <c r="L1248" s="109" t="s">
        <v>5289</v>
      </c>
    </row>
    <row r="1249" spans="1:15" hidden="1">
      <c r="A1249" s="116" t="s">
        <v>2148</v>
      </c>
      <c r="B1249" s="116" t="s">
        <v>2147</v>
      </c>
      <c r="C1249" s="116" t="s">
        <v>2146</v>
      </c>
      <c r="D1249" s="116" t="s">
        <v>2145</v>
      </c>
      <c r="E1249" s="116" t="s">
        <v>2114</v>
      </c>
      <c r="F1249" s="116" t="s">
        <v>6231</v>
      </c>
      <c r="G1249" s="116" t="s">
        <v>2144</v>
      </c>
      <c r="H1249" s="117"/>
      <c r="I1249" s="117"/>
      <c r="J1249" s="117"/>
      <c r="K1249" s="118"/>
      <c r="L1249" s="109" t="s">
        <v>5289</v>
      </c>
    </row>
    <row r="1250" spans="1:15" hidden="1">
      <c r="A1250" s="116" t="s">
        <v>669</v>
      </c>
      <c r="B1250" s="116" t="s">
        <v>3630</v>
      </c>
      <c r="C1250" s="116" t="s">
        <v>3629</v>
      </c>
      <c r="D1250" s="116" t="s">
        <v>3628</v>
      </c>
      <c r="E1250" s="116" t="s">
        <v>3623</v>
      </c>
      <c r="F1250" s="116" t="s">
        <v>6232</v>
      </c>
      <c r="G1250" s="116" t="s">
        <v>3627</v>
      </c>
      <c r="H1250" s="117"/>
      <c r="I1250" s="117"/>
      <c r="J1250" s="117"/>
      <c r="K1250" s="118"/>
      <c r="L1250" s="109" t="s">
        <v>5289</v>
      </c>
    </row>
    <row r="1251" spans="1:15" hidden="1">
      <c r="A1251" s="116" t="s">
        <v>708</v>
      </c>
      <c r="B1251" s="116" t="s">
        <v>2980</v>
      </c>
      <c r="C1251" s="116" t="s">
        <v>2979</v>
      </c>
      <c r="D1251" s="116" t="s">
        <v>2892</v>
      </c>
      <c r="E1251" s="116" t="s">
        <v>2557</v>
      </c>
      <c r="F1251" s="116" t="s">
        <v>5823</v>
      </c>
      <c r="G1251" s="116" t="s">
        <v>2978</v>
      </c>
      <c r="H1251" s="117"/>
      <c r="I1251" s="117"/>
      <c r="J1251" s="117"/>
      <c r="K1251" s="118"/>
      <c r="L1251" s="109" t="s">
        <v>5289</v>
      </c>
    </row>
    <row r="1252" spans="1:15" hidden="1">
      <c r="A1252" s="116" t="s">
        <v>4354</v>
      </c>
      <c r="B1252" s="116" t="s">
        <v>215</v>
      </c>
      <c r="C1252" s="116" t="s">
        <v>4353</v>
      </c>
      <c r="D1252" s="116" t="s">
        <v>4352</v>
      </c>
      <c r="E1252" s="116" t="s">
        <v>4156</v>
      </c>
      <c r="F1252" s="116" t="s">
        <v>6233</v>
      </c>
      <c r="G1252" s="116" t="s">
        <v>4351</v>
      </c>
      <c r="H1252" s="117"/>
      <c r="I1252" s="117"/>
      <c r="J1252" s="117"/>
      <c r="K1252" s="118"/>
      <c r="L1252" s="109" t="s">
        <v>5289</v>
      </c>
    </row>
    <row r="1253" spans="1:15">
      <c r="A1253" s="116" t="s">
        <v>3370</v>
      </c>
      <c r="B1253" s="116" t="s">
        <v>465</v>
      </c>
      <c r="C1253" s="116" t="s">
        <v>3369</v>
      </c>
      <c r="D1253" s="116" t="s">
        <v>2784</v>
      </c>
      <c r="E1253" s="116" t="s">
        <v>2557</v>
      </c>
      <c r="F1253" s="116" t="s">
        <v>5476</v>
      </c>
      <c r="G1253" s="116" t="s">
        <v>3368</v>
      </c>
      <c r="H1253" s="117">
        <v>1100</v>
      </c>
      <c r="I1253" s="117">
        <v>123.75</v>
      </c>
      <c r="J1253" s="117"/>
      <c r="K1253" s="118">
        <f ca="1">TODAY()-22</f>
        <v>43972</v>
      </c>
      <c r="L1253" s="109" t="s">
        <v>5289</v>
      </c>
      <c r="O1253" s="102" t="s">
        <v>5296</v>
      </c>
    </row>
    <row r="1254" spans="1:15">
      <c r="A1254" s="116" t="s">
        <v>541</v>
      </c>
      <c r="B1254" s="116" t="s">
        <v>2018</v>
      </c>
      <c r="C1254" s="116" t="s">
        <v>2017</v>
      </c>
      <c r="D1254" s="116" t="s">
        <v>2016</v>
      </c>
      <c r="E1254" s="116" t="s">
        <v>1954</v>
      </c>
      <c r="F1254" s="116" t="s">
        <v>6234</v>
      </c>
      <c r="G1254" s="116" t="s">
        <v>2015</v>
      </c>
      <c r="H1254" s="102">
        <v>275</v>
      </c>
      <c r="I1254" s="102">
        <v>0</v>
      </c>
      <c r="J1254" s="102">
        <v>198</v>
      </c>
      <c r="K1254" s="118"/>
      <c r="L1254" s="109" t="s">
        <v>5289</v>
      </c>
      <c r="O1254" s="102" t="s">
        <v>5296</v>
      </c>
    </row>
    <row r="1255" spans="1:15">
      <c r="A1255" s="116" t="s">
        <v>527</v>
      </c>
      <c r="B1255" s="116" t="s">
        <v>1719</v>
      </c>
      <c r="C1255" s="116" t="s">
        <v>1718</v>
      </c>
      <c r="D1255" s="116" t="s">
        <v>1717</v>
      </c>
      <c r="E1255" s="116" t="s">
        <v>1230</v>
      </c>
      <c r="F1255" s="116" t="s">
        <v>6015</v>
      </c>
      <c r="G1255" s="116" t="s">
        <v>1716</v>
      </c>
      <c r="H1255" s="117">
        <v>1100</v>
      </c>
      <c r="I1255" s="117">
        <v>123.75</v>
      </c>
      <c r="J1255" s="117"/>
      <c r="K1255" s="118">
        <f ca="1">TODAY()-60</f>
        <v>43934</v>
      </c>
      <c r="L1255" s="109" t="s">
        <v>5289</v>
      </c>
      <c r="O1255" s="102" t="s">
        <v>5296</v>
      </c>
    </row>
    <row r="1256" spans="1:15" hidden="1">
      <c r="A1256" s="116" t="s">
        <v>1221</v>
      </c>
      <c r="B1256" s="116" t="s">
        <v>1220</v>
      </c>
      <c r="C1256" s="116" t="s">
        <v>1219</v>
      </c>
      <c r="D1256" s="116" t="s">
        <v>1218</v>
      </c>
      <c r="E1256" s="116" t="s">
        <v>1141</v>
      </c>
      <c r="F1256" s="116" t="s">
        <v>6235</v>
      </c>
      <c r="G1256" s="116" t="s">
        <v>1217</v>
      </c>
      <c r="H1256" s="117"/>
      <c r="I1256" s="117"/>
      <c r="J1256" s="117"/>
      <c r="K1256" s="118"/>
      <c r="L1256" s="109" t="s">
        <v>5289</v>
      </c>
    </row>
    <row r="1257" spans="1:15" hidden="1">
      <c r="A1257" s="116" t="s">
        <v>1312</v>
      </c>
      <c r="B1257" s="116" t="s">
        <v>1311</v>
      </c>
      <c r="C1257" s="116" t="s">
        <v>1310</v>
      </c>
      <c r="D1257" s="116" t="s">
        <v>1309</v>
      </c>
      <c r="E1257" s="116" t="s">
        <v>1230</v>
      </c>
      <c r="F1257" s="116" t="s">
        <v>6236</v>
      </c>
      <c r="G1257" s="116" t="s">
        <v>1308</v>
      </c>
      <c r="H1257" s="117"/>
      <c r="I1257" s="117"/>
      <c r="J1257" s="117"/>
      <c r="K1257" s="118"/>
      <c r="L1257" s="109" t="s">
        <v>5289</v>
      </c>
    </row>
    <row r="1258" spans="1:15">
      <c r="A1258" s="116" t="s">
        <v>1076</v>
      </c>
      <c r="B1258" s="116" t="s">
        <v>1795</v>
      </c>
      <c r="C1258" s="116" t="s">
        <v>1794</v>
      </c>
      <c r="D1258" s="116" t="s">
        <v>71</v>
      </c>
      <c r="E1258" s="116" t="s">
        <v>1759</v>
      </c>
      <c r="F1258" s="116" t="s">
        <v>6237</v>
      </c>
      <c r="G1258" s="116" t="s">
        <v>1793</v>
      </c>
      <c r="H1258" s="117">
        <v>50</v>
      </c>
      <c r="I1258" s="117"/>
      <c r="J1258" s="117"/>
      <c r="K1258" s="118"/>
      <c r="L1258" s="109" t="s">
        <v>5289</v>
      </c>
      <c r="O1258" s="102" t="s">
        <v>5296</v>
      </c>
    </row>
    <row r="1259" spans="1:15" hidden="1">
      <c r="A1259" s="116" t="s">
        <v>3073</v>
      </c>
      <c r="B1259" s="116" t="s">
        <v>1093</v>
      </c>
      <c r="C1259" s="116" t="s">
        <v>3072</v>
      </c>
      <c r="D1259" s="116" t="s">
        <v>2709</v>
      </c>
      <c r="E1259" s="116" t="s">
        <v>2557</v>
      </c>
      <c r="F1259" s="116" t="s">
        <v>4534</v>
      </c>
      <c r="G1259" s="116" t="s">
        <v>3071</v>
      </c>
      <c r="H1259" s="117"/>
      <c r="I1259" s="117"/>
      <c r="J1259" s="117"/>
      <c r="K1259" s="118"/>
      <c r="L1259" s="109" t="s">
        <v>5289</v>
      </c>
    </row>
    <row r="1260" spans="1:15">
      <c r="A1260" s="121" t="s">
        <v>8</v>
      </c>
      <c r="B1260" s="121"/>
      <c r="C1260" s="121"/>
      <c r="D1260" s="121"/>
      <c r="E1260" s="121"/>
      <c r="F1260" s="121"/>
      <c r="G1260" s="121"/>
      <c r="H1260" s="122">
        <f>SUBTOTAL(109,Table1[Registration])</f>
        <v>171550</v>
      </c>
      <c r="I1260" s="122">
        <f>SUBTOTAL(109,Table1[Single])</f>
        <v>32051.25</v>
      </c>
      <c r="J1260" s="122">
        <f>SUBTOTAL(109,Table1[Double])</f>
        <v>21030</v>
      </c>
      <c r="K1260" s="123"/>
      <c r="L1260" s="11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CCA9-D17C-4699-BF0A-F42D3F27C41F}">
  <dimension ref="A1:B6"/>
  <sheetViews>
    <sheetView zoomScale="190" zoomScaleNormal="190" workbookViewId="0">
      <selection activeCell="E11" sqref="E11"/>
    </sheetView>
  </sheetViews>
  <sheetFormatPr defaultRowHeight="12.75"/>
  <cols>
    <col min="1" max="1" width="12.28515625" customWidth="1"/>
    <col min="2" max="2" width="13.28515625" customWidth="1"/>
  </cols>
  <sheetData>
    <row r="1" spans="1:2">
      <c r="A1" s="191" t="s">
        <v>6300</v>
      </c>
      <c r="B1" s="191"/>
    </row>
    <row r="2" spans="1:2">
      <c r="A2" t="str">
        <f>Review!A4</f>
        <v>Books</v>
      </c>
      <c r="B2" s="174">
        <f>Review!F4</f>
        <v>1936000</v>
      </c>
    </row>
    <row r="3" spans="1:2">
      <c r="A3" t="str">
        <f>Review!A5</f>
        <v>Posters</v>
      </c>
      <c r="B3" s="174">
        <f>Review!F5</f>
        <v>930000</v>
      </c>
    </row>
    <row r="4" spans="1:2">
      <c r="A4" t="str">
        <f>Review!A6</f>
        <v>CD's</v>
      </c>
      <c r="B4" s="174">
        <f>Review!F6</f>
        <v>655000</v>
      </c>
    </row>
    <row r="5" spans="1:2">
      <c r="A5" t="str">
        <f>Review!A7</f>
        <v>DVD's</v>
      </c>
      <c r="B5" s="174">
        <f>Review!F7</f>
        <v>2155000</v>
      </c>
    </row>
    <row r="6" spans="1:2">
      <c r="A6" t="str">
        <f>Review!A8</f>
        <v>Newsletter</v>
      </c>
      <c r="B6" s="174">
        <f>Review!F8</f>
        <v>480000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15E6-CEC3-416F-9A89-44E8F7CD98AB}">
  <sheetPr>
    <tabColor theme="9" tint="0.59999389629810485"/>
  </sheetPr>
  <dimension ref="A1:H21"/>
  <sheetViews>
    <sheetView zoomScale="145" zoomScaleNormal="145" workbookViewId="0">
      <selection activeCell="E2" sqref="E2:E21"/>
    </sheetView>
  </sheetViews>
  <sheetFormatPr defaultRowHeight="12.75"/>
  <cols>
    <col min="1" max="1" width="12.42578125" bestFit="1" customWidth="1"/>
    <col min="2" max="2" width="10.140625" bestFit="1" customWidth="1"/>
    <col min="3" max="3" width="10" bestFit="1" customWidth="1"/>
    <col min="4" max="4" width="12.140625" customWidth="1"/>
    <col min="5" max="5" width="11.5703125" customWidth="1"/>
    <col min="7" max="7" width="11.5703125" bestFit="1" customWidth="1"/>
    <col min="8" max="8" width="10.7109375" bestFit="1" customWidth="1"/>
  </cols>
  <sheetData>
    <row r="1" spans="1:8" ht="13.5" thickBot="1">
      <c r="A1" s="164" t="s">
        <v>5202</v>
      </c>
      <c r="B1" s="164" t="s">
        <v>4465</v>
      </c>
      <c r="C1" s="164" t="s">
        <v>4464</v>
      </c>
      <c r="D1" s="164" t="s">
        <v>6284</v>
      </c>
      <c r="E1" s="165" t="s">
        <v>6283</v>
      </c>
    </row>
    <row r="2" spans="1:8" ht="13.5" thickBot="1">
      <c r="A2" s="166">
        <v>1001</v>
      </c>
      <c r="B2" s="166" t="s">
        <v>435</v>
      </c>
      <c r="C2" s="166" t="s">
        <v>4454</v>
      </c>
      <c r="D2" s="166">
        <v>5</v>
      </c>
      <c r="E2" s="171">
        <f>D2*$H$2</f>
        <v>75</v>
      </c>
      <c r="G2" s="167" t="s">
        <v>6285</v>
      </c>
      <c r="H2" s="168">
        <v>15</v>
      </c>
    </row>
    <row r="3" spans="1:8">
      <c r="A3" s="166">
        <v>1002</v>
      </c>
      <c r="B3" s="166" t="s">
        <v>17</v>
      </c>
      <c r="C3" s="166" t="s">
        <v>480</v>
      </c>
      <c r="D3" s="166">
        <v>8</v>
      </c>
      <c r="E3" s="171">
        <f t="shared" ref="E3:E21" si="0">D3*$H$2</f>
        <v>120</v>
      </c>
    </row>
    <row r="4" spans="1:8">
      <c r="A4" s="166">
        <v>1003</v>
      </c>
      <c r="B4" s="166" t="s">
        <v>519</v>
      </c>
      <c r="C4" s="166" t="s">
        <v>4449</v>
      </c>
      <c r="D4" s="166">
        <v>12</v>
      </c>
      <c r="E4" s="171">
        <f t="shared" si="0"/>
        <v>180</v>
      </c>
    </row>
    <row r="5" spans="1:8">
      <c r="A5" s="166">
        <v>1004</v>
      </c>
      <c r="B5" s="166" t="s">
        <v>863</v>
      </c>
      <c r="C5" s="166" t="s">
        <v>530</v>
      </c>
      <c r="D5" s="166">
        <v>20</v>
      </c>
      <c r="E5" s="171">
        <f t="shared" si="0"/>
        <v>300</v>
      </c>
    </row>
    <row r="6" spans="1:8">
      <c r="A6" s="166">
        <v>1005</v>
      </c>
      <c r="B6" s="166" t="s">
        <v>994</v>
      </c>
      <c r="C6" s="166" t="s">
        <v>1492</v>
      </c>
      <c r="D6" s="166">
        <v>12</v>
      </c>
      <c r="E6" s="171">
        <f t="shared" si="0"/>
        <v>180</v>
      </c>
    </row>
    <row r="7" spans="1:8">
      <c r="A7" s="166">
        <v>1006</v>
      </c>
      <c r="B7" s="166" t="s">
        <v>515</v>
      </c>
      <c r="C7" s="166" t="s">
        <v>4431</v>
      </c>
      <c r="D7" s="166">
        <v>4</v>
      </c>
      <c r="E7" s="171">
        <f t="shared" si="0"/>
        <v>60</v>
      </c>
    </row>
    <row r="8" spans="1:8">
      <c r="A8" s="166">
        <v>1007</v>
      </c>
      <c r="B8" s="166" t="s">
        <v>1628</v>
      </c>
      <c r="C8" s="166" t="s">
        <v>459</v>
      </c>
      <c r="D8" s="166">
        <v>8</v>
      </c>
      <c r="E8" s="171">
        <f t="shared" si="0"/>
        <v>120</v>
      </c>
    </row>
    <row r="9" spans="1:8">
      <c r="A9" s="166">
        <v>1008</v>
      </c>
      <c r="B9" s="166" t="s">
        <v>4438</v>
      </c>
      <c r="C9" s="166" t="s">
        <v>535</v>
      </c>
      <c r="D9" s="166">
        <v>8</v>
      </c>
      <c r="E9" s="171">
        <f t="shared" si="0"/>
        <v>120</v>
      </c>
    </row>
    <row r="10" spans="1:8">
      <c r="A10" s="166">
        <v>1009</v>
      </c>
      <c r="B10" s="166" t="s">
        <v>471</v>
      </c>
      <c r="C10" s="166" t="s">
        <v>4442</v>
      </c>
      <c r="D10" s="166">
        <v>10</v>
      </c>
      <c r="E10" s="171">
        <f t="shared" si="0"/>
        <v>150</v>
      </c>
    </row>
    <row r="11" spans="1:8">
      <c r="A11" s="166">
        <v>1010</v>
      </c>
      <c r="B11" s="166" t="s">
        <v>69</v>
      </c>
      <c r="C11" s="166" t="s">
        <v>1157</v>
      </c>
      <c r="D11" s="166">
        <v>12</v>
      </c>
      <c r="E11" s="171">
        <f t="shared" si="0"/>
        <v>180</v>
      </c>
    </row>
    <row r="12" spans="1:8">
      <c r="A12" s="166">
        <v>1011</v>
      </c>
      <c r="B12" s="166" t="s">
        <v>279</v>
      </c>
      <c r="C12" s="166" t="s">
        <v>4237</v>
      </c>
      <c r="D12" s="166">
        <v>3</v>
      </c>
      <c r="E12" s="171">
        <f t="shared" si="0"/>
        <v>45</v>
      </c>
    </row>
    <row r="13" spans="1:8">
      <c r="A13" s="166">
        <v>1012</v>
      </c>
      <c r="B13" s="166" t="s">
        <v>994</v>
      </c>
      <c r="C13" s="166" t="s">
        <v>429</v>
      </c>
      <c r="D13" s="166">
        <v>6</v>
      </c>
      <c r="E13" s="171">
        <f t="shared" si="0"/>
        <v>90</v>
      </c>
    </row>
    <row r="14" spans="1:8">
      <c r="A14" s="166">
        <v>1013</v>
      </c>
      <c r="B14" s="166" t="s">
        <v>4361</v>
      </c>
      <c r="C14" s="166" t="s">
        <v>1654</v>
      </c>
      <c r="D14" s="166">
        <v>8</v>
      </c>
      <c r="E14" s="171">
        <f t="shared" si="0"/>
        <v>120</v>
      </c>
    </row>
    <row r="15" spans="1:8">
      <c r="A15" s="166">
        <v>1014</v>
      </c>
      <c r="B15" s="166" t="s">
        <v>450</v>
      </c>
      <c r="C15" s="166" t="s">
        <v>1502</v>
      </c>
      <c r="D15" s="166">
        <v>12</v>
      </c>
      <c r="E15" s="171">
        <f t="shared" si="0"/>
        <v>180</v>
      </c>
    </row>
    <row r="16" spans="1:8">
      <c r="A16" s="166">
        <v>1015</v>
      </c>
      <c r="B16" s="166" t="s">
        <v>4340</v>
      </c>
      <c r="C16" s="166" t="s">
        <v>1595</v>
      </c>
      <c r="D16" s="166">
        <v>8</v>
      </c>
      <c r="E16" s="171">
        <f t="shared" si="0"/>
        <v>120</v>
      </c>
    </row>
    <row r="17" spans="1:5">
      <c r="A17" s="166">
        <v>1016</v>
      </c>
      <c r="B17" s="166" t="s">
        <v>519</v>
      </c>
      <c r="C17" s="166" t="s">
        <v>4214</v>
      </c>
      <c r="D17" s="166">
        <v>5</v>
      </c>
      <c r="E17" s="171">
        <f t="shared" si="0"/>
        <v>75</v>
      </c>
    </row>
    <row r="18" spans="1:5">
      <c r="A18" s="166">
        <v>1017</v>
      </c>
      <c r="B18" s="166" t="s">
        <v>494</v>
      </c>
      <c r="C18" s="166" t="s">
        <v>4217</v>
      </c>
      <c r="D18" s="166">
        <v>4</v>
      </c>
      <c r="E18" s="171">
        <f t="shared" si="0"/>
        <v>60</v>
      </c>
    </row>
    <row r="19" spans="1:5">
      <c r="A19" s="166">
        <v>1018</v>
      </c>
      <c r="B19" s="166" t="s">
        <v>541</v>
      </c>
      <c r="C19" s="166" t="s">
        <v>4245</v>
      </c>
      <c r="D19" s="166">
        <v>2</v>
      </c>
      <c r="E19" s="171">
        <f t="shared" si="0"/>
        <v>30</v>
      </c>
    </row>
    <row r="20" spans="1:5">
      <c r="A20" s="166">
        <v>1019</v>
      </c>
      <c r="B20" s="166" t="s">
        <v>3565</v>
      </c>
      <c r="C20" s="166" t="s">
        <v>553</v>
      </c>
      <c r="D20" s="166">
        <v>8</v>
      </c>
      <c r="E20" s="171">
        <f t="shared" si="0"/>
        <v>120</v>
      </c>
    </row>
    <row r="21" spans="1:5">
      <c r="A21" s="166">
        <v>1020</v>
      </c>
      <c r="B21" s="166" t="s">
        <v>422</v>
      </c>
      <c r="C21" s="166" t="s">
        <v>4241</v>
      </c>
      <c r="D21" s="166">
        <v>12</v>
      </c>
      <c r="E21" s="171">
        <f t="shared" si="0"/>
        <v>180</v>
      </c>
    </row>
  </sheetData>
  <conditionalFormatting sqref="B3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2D1B-37C1-479D-A329-D3E70525D778}">
  <sheetPr>
    <tabColor theme="9" tint="-0.499984740745262"/>
  </sheetPr>
  <dimension ref="A1:H23"/>
  <sheetViews>
    <sheetView zoomScale="130" zoomScaleNormal="130" workbookViewId="0">
      <selection activeCell="G3" sqref="G3"/>
    </sheetView>
  </sheetViews>
  <sheetFormatPr defaultRowHeight="15"/>
  <cols>
    <col min="1" max="2" width="9.140625" style="144"/>
    <col min="3" max="3" width="9.140625" style="145"/>
    <col min="4" max="4" width="10" style="145" bestFit="1" customWidth="1"/>
    <col min="5" max="5" width="18.5703125" style="144" bestFit="1" customWidth="1"/>
    <col min="6" max="6" width="12.85546875" style="144" customWidth="1"/>
    <col min="7" max="7" width="9.140625" style="144"/>
    <col min="8" max="8" width="12.28515625" style="144" customWidth="1"/>
    <col min="9" max="9" width="13.42578125" style="144" customWidth="1"/>
    <col min="10" max="16384" width="9.140625" style="144"/>
  </cols>
  <sheetData>
    <row r="1" spans="1:8" ht="15.75" thickBot="1"/>
    <row r="2" spans="1:8">
      <c r="A2" s="146" t="s">
        <v>4489</v>
      </c>
      <c r="B2" s="147" t="s">
        <v>6248</v>
      </c>
      <c r="C2" s="148" t="s">
        <v>6249</v>
      </c>
      <c r="D2" s="148" t="s">
        <v>8</v>
      </c>
      <c r="E2" s="149" t="s">
        <v>6279</v>
      </c>
      <c r="G2" s="192" t="s">
        <v>5</v>
      </c>
      <c r="H2" s="193"/>
    </row>
    <row r="3" spans="1:8" ht="15.75" thickBot="1">
      <c r="A3" s="150" t="s">
        <v>6250</v>
      </c>
      <c r="B3" s="144">
        <v>3</v>
      </c>
      <c r="C3" s="145">
        <v>35</v>
      </c>
      <c r="D3" s="145">
        <f>B3*C3</f>
        <v>105</v>
      </c>
      <c r="E3" s="151"/>
      <c r="G3" s="152" t="s">
        <v>1954</v>
      </c>
      <c r="H3" s="153">
        <f>_xlfn.IFS(G3="MA",6.25%,G3="NH",0,G3="VT","6%",G3="CT",6.35% )</f>
        <v>0</v>
      </c>
    </row>
    <row r="4" spans="1:8">
      <c r="A4" s="150" t="s">
        <v>6251</v>
      </c>
      <c r="B4" s="144">
        <v>5</v>
      </c>
      <c r="C4" s="145">
        <v>40</v>
      </c>
      <c r="D4" s="145">
        <f t="shared" ref="D4:D10" si="0">B4*C4</f>
        <v>200</v>
      </c>
      <c r="E4" s="151"/>
      <c r="F4" s="145"/>
    </row>
    <row r="5" spans="1:8">
      <c r="A5" s="150" t="s">
        <v>6252</v>
      </c>
      <c r="B5" s="144">
        <v>10</v>
      </c>
      <c r="C5" s="145">
        <v>45</v>
      </c>
      <c r="D5" s="145">
        <f t="shared" si="0"/>
        <v>450</v>
      </c>
      <c r="E5" s="151"/>
      <c r="F5" s="145"/>
    </row>
    <row r="6" spans="1:8">
      <c r="A6" s="150" t="s">
        <v>6253</v>
      </c>
      <c r="B6" s="144">
        <v>24</v>
      </c>
      <c r="C6" s="145">
        <v>50</v>
      </c>
      <c r="D6" s="145">
        <f t="shared" si="0"/>
        <v>1200</v>
      </c>
      <c r="E6" s="151"/>
      <c r="F6" s="145"/>
    </row>
    <row r="7" spans="1:8">
      <c r="A7" s="150" t="s">
        <v>6254</v>
      </c>
      <c r="B7" s="144">
        <v>6</v>
      </c>
      <c r="C7" s="145">
        <v>55</v>
      </c>
      <c r="D7" s="145">
        <f t="shared" si="0"/>
        <v>330</v>
      </c>
      <c r="E7" s="151"/>
      <c r="F7" s="145"/>
    </row>
    <row r="8" spans="1:8">
      <c r="A8" s="150" t="s">
        <v>6255</v>
      </c>
      <c r="B8" s="144">
        <v>12</v>
      </c>
      <c r="C8" s="145">
        <v>60</v>
      </c>
      <c r="D8" s="145">
        <f t="shared" si="0"/>
        <v>720</v>
      </c>
      <c r="E8" s="151"/>
      <c r="F8" s="145"/>
    </row>
    <row r="9" spans="1:8">
      <c r="A9" s="150" t="s">
        <v>6256</v>
      </c>
      <c r="B9" s="144">
        <v>2</v>
      </c>
      <c r="C9" s="145">
        <v>65</v>
      </c>
      <c r="D9" s="145">
        <f t="shared" si="0"/>
        <v>130</v>
      </c>
      <c r="E9" s="151"/>
      <c r="F9" s="145"/>
    </row>
    <row r="10" spans="1:8" ht="15.75" thickBot="1">
      <c r="A10" s="154" t="s">
        <v>6257</v>
      </c>
      <c r="B10" s="155">
        <v>1</v>
      </c>
      <c r="C10" s="156">
        <v>70</v>
      </c>
      <c r="D10" s="156">
        <f t="shared" si="0"/>
        <v>70</v>
      </c>
      <c r="E10" s="157"/>
      <c r="F10" s="145"/>
    </row>
    <row r="11" spans="1:8">
      <c r="F11" s="145"/>
    </row>
    <row r="20" spans="1:1">
      <c r="A20" s="144" t="s">
        <v>2557</v>
      </c>
    </row>
    <row r="21" spans="1:1">
      <c r="A21" s="144" t="s">
        <v>1954</v>
      </c>
    </row>
    <row r="22" spans="1:1">
      <c r="A22" s="144" t="s">
        <v>3839</v>
      </c>
    </row>
    <row r="23" spans="1:1">
      <c r="A23" s="144" t="s">
        <v>250</v>
      </c>
    </row>
  </sheetData>
  <mergeCells count="1">
    <mergeCell ref="G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00B0F0"/>
  </sheetPr>
  <dimension ref="A1:G12"/>
  <sheetViews>
    <sheetView zoomScale="130" zoomScaleNormal="130" workbookViewId="0">
      <selection sqref="A1:XFD1"/>
    </sheetView>
  </sheetViews>
  <sheetFormatPr defaultRowHeight="12.75"/>
  <cols>
    <col min="1" max="1" width="6.42578125" style="1" customWidth="1"/>
    <col min="2" max="2" width="3.140625" style="2" bestFit="1" customWidth="1"/>
    <col min="3" max="3" width="17.42578125" style="1" bestFit="1" customWidth="1"/>
    <col min="4" max="6" width="16.28515625" style="1" bestFit="1" customWidth="1"/>
    <col min="7" max="7" width="20.140625" style="1" customWidth="1"/>
    <col min="8" max="16384" width="9.140625" style="1"/>
  </cols>
  <sheetData>
    <row r="1" spans="1:7" ht="21.75" customHeight="1">
      <c r="A1" s="1" t="s">
        <v>6280</v>
      </c>
      <c r="C1" s="194" t="s">
        <v>4</v>
      </c>
      <c r="D1" s="194"/>
      <c r="E1" s="194" t="s">
        <v>3</v>
      </c>
      <c r="F1" s="194"/>
      <c r="G1" s="5" t="s">
        <v>2</v>
      </c>
    </row>
    <row r="2" spans="1:7" s="4" customFormat="1">
      <c r="C2" s="6">
        <v>100</v>
      </c>
      <c r="D2" s="6">
        <v>80</v>
      </c>
      <c r="E2" s="6">
        <v>60</v>
      </c>
      <c r="F2" s="6">
        <v>40</v>
      </c>
      <c r="G2" s="6">
        <v>20</v>
      </c>
    </row>
    <row r="3" spans="1:7" ht="15">
      <c r="A3" s="195" t="s">
        <v>1</v>
      </c>
      <c r="B3" s="3">
        <v>1</v>
      </c>
      <c r="C3" s="16"/>
      <c r="D3" s="16"/>
      <c r="E3" s="16"/>
      <c r="F3" s="16"/>
      <c r="G3" s="16"/>
    </row>
    <row r="4" spans="1:7" ht="15">
      <c r="A4" s="195"/>
      <c r="B4" s="3">
        <v>2</v>
      </c>
      <c r="C4" s="16"/>
      <c r="D4" s="16"/>
      <c r="E4" s="16"/>
      <c r="F4" s="16"/>
      <c r="G4" s="16"/>
    </row>
    <row r="5" spans="1:7" ht="15">
      <c r="A5" s="195"/>
      <c r="B5" s="3">
        <v>3</v>
      </c>
      <c r="C5" s="16"/>
      <c r="D5" s="16"/>
      <c r="E5" s="16"/>
      <c r="F5" s="16"/>
      <c r="G5" s="16"/>
    </row>
    <row r="6" spans="1:7" ht="15">
      <c r="A6" s="195"/>
      <c r="B6" s="3">
        <v>4</v>
      </c>
      <c r="C6" s="16"/>
      <c r="D6" s="16"/>
      <c r="E6" s="16"/>
      <c r="F6" s="16"/>
      <c r="G6" s="16"/>
    </row>
    <row r="7" spans="1:7" ht="15">
      <c r="A7" s="195"/>
      <c r="B7" s="3">
        <v>5</v>
      </c>
      <c r="C7" s="16"/>
      <c r="D7" s="16"/>
      <c r="E7" s="16"/>
      <c r="F7" s="16"/>
      <c r="G7" s="16"/>
    </row>
    <row r="8" spans="1:7" ht="15">
      <c r="A8" s="195"/>
      <c r="B8" s="3">
        <v>6</v>
      </c>
      <c r="C8" s="16"/>
      <c r="D8" s="16"/>
      <c r="E8" s="16"/>
      <c r="F8" s="16"/>
      <c r="G8" s="16"/>
    </row>
    <row r="9" spans="1:7" ht="15">
      <c r="A9" s="195"/>
      <c r="B9" s="3">
        <v>7</v>
      </c>
      <c r="C9" s="16"/>
      <c r="D9" s="16"/>
      <c r="E9" s="16"/>
      <c r="F9" s="16"/>
      <c r="G9" s="16"/>
    </row>
    <row r="10" spans="1:7" ht="15">
      <c r="A10" s="195"/>
      <c r="B10" s="3">
        <v>8</v>
      </c>
      <c r="C10" s="16"/>
      <c r="D10" s="16"/>
      <c r="E10" s="16"/>
      <c r="F10" s="16"/>
      <c r="G10" s="16"/>
    </row>
    <row r="11" spans="1:7" ht="15">
      <c r="A11" s="195"/>
      <c r="B11" s="3">
        <v>9</v>
      </c>
      <c r="C11" s="16"/>
      <c r="D11" s="16"/>
      <c r="E11" s="16"/>
      <c r="F11" s="16"/>
      <c r="G11" s="16"/>
    </row>
    <row r="12" spans="1:7" ht="15">
      <c r="A12" s="195"/>
      <c r="B12" s="3">
        <v>10</v>
      </c>
      <c r="C12" s="16"/>
      <c r="D12" s="16"/>
      <c r="E12" s="16"/>
      <c r="F12" s="16"/>
      <c r="G12" s="16"/>
    </row>
  </sheetData>
  <mergeCells count="3">
    <mergeCell ref="C1:D1"/>
    <mergeCell ref="E1:F1"/>
    <mergeCell ref="A3:A1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FF0000"/>
  </sheetPr>
  <dimension ref="A1:L125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3.7109375" style="39" bestFit="1" customWidth="1"/>
    <col min="2" max="2" width="18.5703125" style="36" bestFit="1" customWidth="1"/>
    <col min="3" max="3" width="22.140625" style="36" bestFit="1" customWidth="1"/>
    <col min="4" max="4" width="18.5703125" style="36" bestFit="1" customWidth="1"/>
    <col min="5" max="5" width="8" style="36" bestFit="1" customWidth="1"/>
    <col min="6" max="6" width="10.7109375" style="52" bestFit="1" customWidth="1"/>
    <col min="7" max="7" width="14.42578125" style="36" bestFit="1" customWidth="1"/>
    <col min="8" max="8" width="16" style="38" customWidth="1"/>
    <col min="9" max="9" width="13.28515625" style="38" customWidth="1"/>
    <col min="10" max="10" width="11.7109375" style="38" customWidth="1"/>
    <col min="11" max="11" width="16.140625" style="37" customWidth="1"/>
    <col min="12" max="14" width="11.140625" style="36" customWidth="1"/>
    <col min="15" max="15" width="29.42578125" style="36" customWidth="1"/>
    <col min="16" max="20" width="11.140625" style="36" customWidth="1"/>
    <col min="21" max="110" width="12.140625" style="36" customWidth="1"/>
    <col min="111" max="1010" width="13.140625" style="36" customWidth="1"/>
    <col min="1011" max="10010" width="14.140625" style="36" customWidth="1"/>
    <col min="10011" max="16384" width="15.140625" style="36" customWidth="1"/>
  </cols>
  <sheetData>
    <row r="1" spans="1:12" s="45" customFormat="1">
      <c r="A1" s="45" t="s">
        <v>4465</v>
      </c>
      <c r="B1" s="45" t="s">
        <v>4464</v>
      </c>
      <c r="C1" s="45" t="s">
        <v>4463</v>
      </c>
      <c r="D1" s="45" t="s">
        <v>4462</v>
      </c>
      <c r="E1" s="45" t="s">
        <v>4461</v>
      </c>
      <c r="F1" s="49" t="s">
        <v>4460</v>
      </c>
      <c r="G1" s="45" t="s">
        <v>4459</v>
      </c>
      <c r="H1" s="47" t="s">
        <v>4458</v>
      </c>
      <c r="I1" s="47" t="s">
        <v>4457</v>
      </c>
      <c r="J1" s="47" t="s">
        <v>4456</v>
      </c>
      <c r="K1" s="46" t="s">
        <v>4455</v>
      </c>
    </row>
    <row r="2" spans="1:12">
      <c r="A2" s="39" t="s">
        <v>435</v>
      </c>
      <c r="B2" s="39" t="s">
        <v>4454</v>
      </c>
      <c r="C2" s="39" t="s">
        <v>4453</v>
      </c>
      <c r="D2" s="39" t="s">
        <v>4452</v>
      </c>
      <c r="E2" s="39" t="s">
        <v>4451</v>
      </c>
      <c r="F2" s="50">
        <v>35209</v>
      </c>
      <c r="G2" s="39" t="s">
        <v>4450</v>
      </c>
      <c r="H2" s="41"/>
      <c r="I2" s="41"/>
      <c r="J2" s="41"/>
      <c r="K2" s="40"/>
      <c r="L2" s="44"/>
    </row>
    <row r="3" spans="1:12">
      <c r="A3" s="39" t="s">
        <v>519</v>
      </c>
      <c r="B3" s="39" t="s">
        <v>4449</v>
      </c>
      <c r="C3" s="39" t="s">
        <v>4448</v>
      </c>
      <c r="D3" s="39" t="s">
        <v>4447</v>
      </c>
      <c r="E3" s="39" t="s">
        <v>4444</v>
      </c>
      <c r="F3" s="50">
        <v>72212</v>
      </c>
      <c r="G3" s="39" t="s">
        <v>4446</v>
      </c>
      <c r="H3" s="41">
        <v>1100</v>
      </c>
      <c r="I3" s="41">
        <v>495</v>
      </c>
      <c r="J3" s="41"/>
      <c r="K3" s="40">
        <f ca="1">TODAY()-49</f>
        <v>43945</v>
      </c>
      <c r="L3" s="44"/>
    </row>
    <row r="4" spans="1:12">
      <c r="A4" s="39" t="s">
        <v>17</v>
      </c>
      <c r="B4" s="39" t="s">
        <v>480</v>
      </c>
      <c r="C4" s="39" t="s">
        <v>4445</v>
      </c>
      <c r="D4" s="39" t="s">
        <v>1470</v>
      </c>
      <c r="E4" s="39" t="s">
        <v>4444</v>
      </c>
      <c r="F4" s="50">
        <v>72702</v>
      </c>
      <c r="G4" s="39" t="s">
        <v>4443</v>
      </c>
      <c r="H4" s="41">
        <v>1100</v>
      </c>
      <c r="I4" s="41"/>
      <c r="J4" s="41"/>
      <c r="K4" s="40">
        <f ca="1">TODAY()-62</f>
        <v>43932</v>
      </c>
      <c r="L4" s="44"/>
    </row>
    <row r="5" spans="1:12">
      <c r="A5" s="39" t="s">
        <v>471</v>
      </c>
      <c r="B5" s="39" t="s">
        <v>4442</v>
      </c>
      <c r="C5" s="39" t="s">
        <v>4441</v>
      </c>
      <c r="D5" s="39" t="s">
        <v>4440</v>
      </c>
      <c r="E5" s="39" t="s">
        <v>4423</v>
      </c>
      <c r="F5" s="50">
        <v>85719</v>
      </c>
      <c r="G5" s="39" t="s">
        <v>4439</v>
      </c>
      <c r="H5" s="41">
        <v>1100</v>
      </c>
      <c r="I5" s="41"/>
      <c r="J5" s="41"/>
      <c r="K5" s="40">
        <f ca="1">TODAY()-20</f>
        <v>43974</v>
      </c>
      <c r="L5" s="44"/>
    </row>
    <row r="6" spans="1:12">
      <c r="A6" s="39" t="s">
        <v>4438</v>
      </c>
      <c r="B6" s="39" t="s">
        <v>535</v>
      </c>
      <c r="C6" s="39" t="s">
        <v>4437</v>
      </c>
      <c r="D6" s="39" t="s">
        <v>4436</v>
      </c>
      <c r="E6" s="39" t="s">
        <v>4423</v>
      </c>
      <c r="F6" s="50">
        <v>85282</v>
      </c>
      <c r="G6" s="39" t="s">
        <v>4435</v>
      </c>
      <c r="H6" s="41"/>
      <c r="I6" s="41"/>
      <c r="J6" s="41"/>
      <c r="K6" s="40"/>
      <c r="L6" s="44"/>
    </row>
    <row r="7" spans="1:12">
      <c r="A7" s="39" t="s">
        <v>863</v>
      </c>
      <c r="B7" s="39" t="s">
        <v>530</v>
      </c>
      <c r="C7" s="39" t="s">
        <v>4434</v>
      </c>
      <c r="D7" s="39" t="s">
        <v>4433</v>
      </c>
      <c r="E7" s="39" t="s">
        <v>4423</v>
      </c>
      <c r="F7" s="50">
        <v>85603</v>
      </c>
      <c r="G7" s="39" t="s">
        <v>4432</v>
      </c>
      <c r="H7" s="41"/>
      <c r="I7" s="41"/>
      <c r="J7" s="41"/>
      <c r="K7" s="40"/>
      <c r="L7" s="44"/>
    </row>
    <row r="8" spans="1:12">
      <c r="A8" s="39" t="s">
        <v>515</v>
      </c>
      <c r="B8" s="39" t="s">
        <v>4431</v>
      </c>
      <c r="C8" s="39" t="s">
        <v>4430</v>
      </c>
      <c r="D8" s="39" t="s">
        <v>4429</v>
      </c>
      <c r="E8" s="39" t="s">
        <v>4423</v>
      </c>
      <c r="F8" s="50">
        <v>85202</v>
      </c>
      <c r="G8" s="39" t="s">
        <v>4428</v>
      </c>
      <c r="H8" s="41"/>
      <c r="I8" s="41"/>
      <c r="J8" s="41"/>
      <c r="K8" s="40"/>
      <c r="L8" s="44"/>
    </row>
    <row r="9" spans="1:12">
      <c r="A9" s="39" t="s">
        <v>994</v>
      </c>
      <c r="B9" s="39" t="s">
        <v>1492</v>
      </c>
      <c r="C9" s="39" t="s">
        <v>4427</v>
      </c>
      <c r="D9" s="39" t="s">
        <v>4426</v>
      </c>
      <c r="E9" s="39" t="s">
        <v>4423</v>
      </c>
      <c r="F9" s="50">
        <v>86504</v>
      </c>
      <c r="G9" s="39"/>
      <c r="H9" s="41"/>
      <c r="I9" s="41"/>
      <c r="J9" s="41"/>
      <c r="K9" s="40"/>
      <c r="L9" s="44"/>
    </row>
    <row r="10" spans="1:12">
      <c r="A10" s="39" t="s">
        <v>1628</v>
      </c>
      <c r="B10" s="39" t="s">
        <v>459</v>
      </c>
      <c r="C10" s="39" t="s">
        <v>4425</v>
      </c>
      <c r="D10" s="39" t="s">
        <v>4424</v>
      </c>
      <c r="E10" s="39" t="s">
        <v>4423</v>
      </c>
      <c r="F10" s="50">
        <v>85253</v>
      </c>
      <c r="G10" s="39" t="s">
        <v>4422</v>
      </c>
      <c r="H10" s="41"/>
      <c r="I10" s="41"/>
      <c r="J10" s="41"/>
      <c r="K10" s="40"/>
      <c r="L10" s="44"/>
    </row>
    <row r="11" spans="1:12">
      <c r="A11" s="39" t="s">
        <v>201</v>
      </c>
      <c r="B11" s="39" t="s">
        <v>4421</v>
      </c>
      <c r="C11" s="39" t="s">
        <v>4420</v>
      </c>
      <c r="D11" s="39" t="s">
        <v>4419</v>
      </c>
      <c r="E11" s="39" t="s">
        <v>4156</v>
      </c>
      <c r="F11" s="50">
        <v>95670</v>
      </c>
      <c r="G11" s="39" t="s">
        <v>4418</v>
      </c>
      <c r="H11" s="41">
        <v>1100</v>
      </c>
      <c r="I11" s="41"/>
      <c r="J11" s="41">
        <v>795</v>
      </c>
      <c r="K11" s="40">
        <f ca="1">TODAY()-55</f>
        <v>43939</v>
      </c>
      <c r="L11" s="44"/>
    </row>
    <row r="12" spans="1:12">
      <c r="A12" s="39" t="s">
        <v>53</v>
      </c>
      <c r="B12" s="39" t="s">
        <v>4417</v>
      </c>
      <c r="C12" s="39" t="s">
        <v>4416</v>
      </c>
      <c r="D12" s="39" t="s">
        <v>2446</v>
      </c>
      <c r="E12" s="39" t="s">
        <v>4156</v>
      </c>
      <c r="F12" s="50">
        <v>94550</v>
      </c>
      <c r="G12" s="39" t="s">
        <v>4415</v>
      </c>
      <c r="H12" s="41"/>
      <c r="I12" s="41"/>
      <c r="J12" s="41">
        <v>795</v>
      </c>
      <c r="K12" s="40"/>
      <c r="L12" s="44"/>
    </row>
    <row r="13" spans="1:12">
      <c r="A13" s="39" t="s">
        <v>116</v>
      </c>
      <c r="B13" s="39" t="s">
        <v>4414</v>
      </c>
      <c r="C13" s="39" t="s">
        <v>4413</v>
      </c>
      <c r="D13" s="39" t="s">
        <v>4412</v>
      </c>
      <c r="E13" s="39" t="s">
        <v>4156</v>
      </c>
      <c r="F13" s="50">
        <v>93940</v>
      </c>
      <c r="G13" s="39" t="s">
        <v>4411</v>
      </c>
      <c r="H13" s="41"/>
      <c r="I13" s="41"/>
      <c r="J13" s="41">
        <v>795</v>
      </c>
      <c r="K13" s="40"/>
      <c r="L13" s="44"/>
    </row>
    <row r="14" spans="1:12">
      <c r="A14" s="39" t="s">
        <v>2535</v>
      </c>
      <c r="B14" s="39" t="s">
        <v>362</v>
      </c>
      <c r="C14" s="39" t="s">
        <v>4410</v>
      </c>
      <c r="D14" s="39" t="s">
        <v>4409</v>
      </c>
      <c r="E14" s="39" t="s">
        <v>4156</v>
      </c>
      <c r="F14" s="50">
        <v>94945</v>
      </c>
      <c r="G14" s="39" t="s">
        <v>4408</v>
      </c>
      <c r="H14" s="41">
        <v>1100</v>
      </c>
      <c r="I14" s="41">
        <v>495</v>
      </c>
      <c r="J14" s="41"/>
      <c r="K14" s="40">
        <f ca="1">TODAY()-55</f>
        <v>43939</v>
      </c>
    </row>
    <row r="15" spans="1:12">
      <c r="A15" s="39" t="s">
        <v>69</v>
      </c>
      <c r="B15" s="39" t="s">
        <v>1157</v>
      </c>
      <c r="C15" s="39" t="s">
        <v>4407</v>
      </c>
      <c r="D15" s="39" t="s">
        <v>4406</v>
      </c>
      <c r="E15" s="39" t="s">
        <v>4156</v>
      </c>
      <c r="F15" s="50">
        <v>91301</v>
      </c>
      <c r="G15" s="39" t="s">
        <v>4405</v>
      </c>
      <c r="H15" s="41">
        <v>1100</v>
      </c>
      <c r="I15" s="41">
        <v>495</v>
      </c>
      <c r="J15" s="41"/>
      <c r="K15" s="40">
        <f ca="1">TODAY()-37</f>
        <v>43957</v>
      </c>
    </row>
    <row r="16" spans="1:12">
      <c r="A16" s="39" t="s">
        <v>2124</v>
      </c>
      <c r="B16" s="39" t="s">
        <v>4404</v>
      </c>
      <c r="C16" s="39" t="s">
        <v>4403</v>
      </c>
      <c r="D16" s="39" t="s">
        <v>502</v>
      </c>
      <c r="E16" s="39" t="s">
        <v>4156</v>
      </c>
      <c r="F16" s="50">
        <v>92606</v>
      </c>
      <c r="G16" s="39" t="s">
        <v>4402</v>
      </c>
      <c r="H16" s="41">
        <v>1100</v>
      </c>
      <c r="I16" s="41">
        <v>495</v>
      </c>
      <c r="J16" s="41"/>
      <c r="K16" s="40">
        <f ca="1">TODAY()-16</f>
        <v>43978</v>
      </c>
    </row>
    <row r="17" spans="1:11">
      <c r="A17" s="39" t="s">
        <v>688</v>
      </c>
      <c r="B17" s="39" t="s">
        <v>1680</v>
      </c>
      <c r="C17" s="39" t="s">
        <v>4401</v>
      </c>
      <c r="D17" s="39" t="s">
        <v>4400</v>
      </c>
      <c r="E17" s="39" t="s">
        <v>4156</v>
      </c>
      <c r="F17" s="50">
        <v>91030</v>
      </c>
      <c r="G17" s="39" t="s">
        <v>4399</v>
      </c>
      <c r="H17" s="41">
        <v>1100</v>
      </c>
      <c r="I17" s="41"/>
      <c r="J17" s="41"/>
      <c r="K17" s="40">
        <f ca="1">TODAY()-62</f>
        <v>43932</v>
      </c>
    </row>
    <row r="18" spans="1:11">
      <c r="A18" s="39" t="s">
        <v>4398</v>
      </c>
      <c r="B18" s="39" t="s">
        <v>1550</v>
      </c>
      <c r="C18" s="39" t="s">
        <v>4397</v>
      </c>
      <c r="D18" s="39" t="s">
        <v>4251</v>
      </c>
      <c r="E18" s="39" t="s">
        <v>4156</v>
      </c>
      <c r="F18" s="50">
        <v>91105</v>
      </c>
      <c r="G18" s="39" t="s">
        <v>4396</v>
      </c>
      <c r="H18" s="41">
        <v>1100</v>
      </c>
      <c r="I18" s="41"/>
      <c r="J18" s="41"/>
      <c r="K18" s="40">
        <f ca="1">TODAY()-56</f>
        <v>43938</v>
      </c>
    </row>
    <row r="19" spans="1:11">
      <c r="A19" s="39" t="s">
        <v>318</v>
      </c>
      <c r="B19" s="39" t="s">
        <v>4395</v>
      </c>
      <c r="C19" s="39" t="s">
        <v>4394</v>
      </c>
      <c r="D19" s="39" t="s">
        <v>4393</v>
      </c>
      <c r="E19" s="39" t="s">
        <v>4156</v>
      </c>
      <c r="F19" s="50">
        <v>91601</v>
      </c>
      <c r="G19" s="39" t="s">
        <v>4392</v>
      </c>
      <c r="H19" s="41">
        <v>1100</v>
      </c>
      <c r="I19" s="41"/>
      <c r="J19" s="41"/>
      <c r="K19" s="40">
        <f ca="1">TODAY()-46</f>
        <v>43948</v>
      </c>
    </row>
    <row r="20" spans="1:11">
      <c r="A20" s="39" t="s">
        <v>160</v>
      </c>
      <c r="B20" s="39" t="s">
        <v>4391</v>
      </c>
      <c r="C20" s="39" t="s">
        <v>4390</v>
      </c>
      <c r="D20" s="39" t="s">
        <v>4389</v>
      </c>
      <c r="E20" s="39" t="s">
        <v>4156</v>
      </c>
      <c r="F20" s="50">
        <v>95370</v>
      </c>
      <c r="G20" s="39"/>
      <c r="H20" s="41">
        <v>1100</v>
      </c>
      <c r="I20" s="41"/>
      <c r="J20" s="41"/>
      <c r="K20" s="40">
        <f ca="1">TODAY()-41</f>
        <v>43953</v>
      </c>
    </row>
    <row r="21" spans="1:11">
      <c r="A21" s="39" t="s">
        <v>4388</v>
      </c>
      <c r="B21" s="39" t="s">
        <v>1286</v>
      </c>
      <c r="C21" s="39" t="s">
        <v>4387</v>
      </c>
      <c r="D21" s="39" t="s">
        <v>4386</v>
      </c>
      <c r="E21" s="39" t="s">
        <v>4156</v>
      </c>
      <c r="F21" s="50">
        <v>95432</v>
      </c>
      <c r="G21" s="39" t="s">
        <v>4385</v>
      </c>
      <c r="H21" s="41">
        <v>1100</v>
      </c>
      <c r="I21" s="41"/>
      <c r="J21" s="41"/>
      <c r="K21" s="40">
        <f ca="1">TODAY()-36</f>
        <v>43958</v>
      </c>
    </row>
    <row r="22" spans="1:11">
      <c r="A22" s="39" t="s">
        <v>4384</v>
      </c>
      <c r="B22" s="39" t="s">
        <v>1579</v>
      </c>
      <c r="C22" s="39" t="s">
        <v>4383</v>
      </c>
      <c r="D22" s="39" t="s">
        <v>4382</v>
      </c>
      <c r="E22" s="39" t="s">
        <v>4156</v>
      </c>
      <c r="F22" s="50">
        <v>95014</v>
      </c>
      <c r="G22" s="39" t="s">
        <v>4381</v>
      </c>
      <c r="H22" s="41">
        <v>1100</v>
      </c>
      <c r="I22" s="41"/>
      <c r="J22" s="41"/>
      <c r="K22" s="40">
        <f ca="1">TODAY()-31</f>
        <v>43963</v>
      </c>
    </row>
    <row r="23" spans="1:11">
      <c r="A23" s="39" t="s">
        <v>4380</v>
      </c>
      <c r="B23" s="39" t="s">
        <v>125</v>
      </c>
      <c r="C23" s="39" t="s">
        <v>4379</v>
      </c>
      <c r="D23" s="39" t="s">
        <v>4198</v>
      </c>
      <c r="E23" s="39" t="s">
        <v>4156</v>
      </c>
      <c r="F23" s="50">
        <v>94112</v>
      </c>
      <c r="G23" s="39" t="s">
        <v>4378</v>
      </c>
      <c r="H23" s="41">
        <v>1100</v>
      </c>
      <c r="I23" s="41"/>
      <c r="J23" s="41"/>
      <c r="K23" s="40">
        <f ca="1">TODAY()-28</f>
        <v>43966</v>
      </c>
    </row>
    <row r="24" spans="1:11">
      <c r="A24" s="39" t="s">
        <v>121</v>
      </c>
      <c r="B24" s="39" t="s">
        <v>4377</v>
      </c>
      <c r="C24" s="39" t="s">
        <v>4376</v>
      </c>
      <c r="D24" s="39" t="s">
        <v>4161</v>
      </c>
      <c r="E24" s="39" t="s">
        <v>4156</v>
      </c>
      <c r="F24" s="50">
        <v>93109</v>
      </c>
      <c r="G24" s="39" t="s">
        <v>4375</v>
      </c>
      <c r="H24" s="41"/>
      <c r="I24" s="41"/>
      <c r="J24" s="41"/>
      <c r="K24" s="40"/>
    </row>
    <row r="25" spans="1:11">
      <c r="A25" s="39" t="s">
        <v>455</v>
      </c>
      <c r="B25" s="39" t="s">
        <v>391</v>
      </c>
      <c r="C25" s="39" t="s">
        <v>4374</v>
      </c>
      <c r="D25" s="39" t="s">
        <v>4373</v>
      </c>
      <c r="E25" s="39" t="s">
        <v>4156</v>
      </c>
      <c r="F25" s="50">
        <v>94954</v>
      </c>
      <c r="G25" s="39" t="s">
        <v>4372</v>
      </c>
      <c r="H25" s="41"/>
      <c r="I25" s="41"/>
      <c r="J25" s="41"/>
      <c r="K25" s="40"/>
    </row>
    <row r="26" spans="1:11">
      <c r="A26" s="39" t="s">
        <v>1383</v>
      </c>
      <c r="B26" s="39" t="s">
        <v>3367</v>
      </c>
      <c r="C26" s="39" t="s">
        <v>4371</v>
      </c>
      <c r="D26" s="39" t="s">
        <v>4370</v>
      </c>
      <c r="E26" s="39" t="s">
        <v>4156</v>
      </c>
      <c r="F26" s="50">
        <v>95020</v>
      </c>
      <c r="G26" s="39" t="s">
        <v>4369</v>
      </c>
      <c r="H26" s="41"/>
      <c r="I26" s="41"/>
      <c r="J26" s="41"/>
      <c r="K26" s="40"/>
    </row>
    <row r="27" spans="1:11">
      <c r="A27" s="39" t="s">
        <v>4368</v>
      </c>
      <c r="B27" s="39" t="s">
        <v>387</v>
      </c>
      <c r="C27" s="39" t="s">
        <v>4367</v>
      </c>
      <c r="D27" s="39" t="s">
        <v>4366</v>
      </c>
      <c r="E27" s="39" t="s">
        <v>4156</v>
      </c>
      <c r="F27" s="50">
        <v>93552</v>
      </c>
      <c r="G27" s="39" t="s">
        <v>4365</v>
      </c>
      <c r="H27" s="41"/>
      <c r="I27" s="41"/>
      <c r="J27" s="41"/>
      <c r="K27" s="40"/>
    </row>
    <row r="28" spans="1:11">
      <c r="A28" s="39" t="s">
        <v>116</v>
      </c>
      <c r="B28" s="39" t="s">
        <v>4364</v>
      </c>
      <c r="C28" s="39" t="s">
        <v>1029</v>
      </c>
      <c r="D28" s="39" t="s">
        <v>4363</v>
      </c>
      <c r="E28" s="39" t="s">
        <v>4156</v>
      </c>
      <c r="F28" s="50">
        <v>95446</v>
      </c>
      <c r="G28" s="39" t="s">
        <v>4362</v>
      </c>
      <c r="H28" s="41"/>
      <c r="I28" s="41"/>
      <c r="J28" s="41"/>
      <c r="K28" s="40"/>
    </row>
    <row r="29" spans="1:11">
      <c r="A29" s="39" t="s">
        <v>4361</v>
      </c>
      <c r="B29" s="39" t="s">
        <v>1654</v>
      </c>
      <c r="C29" s="39" t="s">
        <v>4360</v>
      </c>
      <c r="D29" s="39" t="s">
        <v>4359</v>
      </c>
      <c r="E29" s="39" t="s">
        <v>4156</v>
      </c>
      <c r="F29" s="50">
        <v>96008</v>
      </c>
      <c r="G29" s="39" t="s">
        <v>4358</v>
      </c>
      <c r="H29" s="41"/>
      <c r="I29" s="41"/>
      <c r="J29" s="41"/>
      <c r="K29" s="40"/>
    </row>
    <row r="30" spans="1:11">
      <c r="A30" s="39" t="s">
        <v>1521</v>
      </c>
      <c r="B30" s="39" t="s">
        <v>220</v>
      </c>
      <c r="C30" s="39" t="s">
        <v>4357</v>
      </c>
      <c r="D30" s="39" t="s">
        <v>4356</v>
      </c>
      <c r="E30" s="39" t="s">
        <v>4156</v>
      </c>
      <c r="F30" s="50">
        <v>95472</v>
      </c>
      <c r="G30" s="39" t="s">
        <v>4355</v>
      </c>
      <c r="H30" s="41">
        <v>1100</v>
      </c>
      <c r="I30" s="41"/>
      <c r="J30" s="41"/>
      <c r="K30" s="40"/>
    </row>
    <row r="31" spans="1:11">
      <c r="A31" s="39" t="s">
        <v>4354</v>
      </c>
      <c r="B31" s="39" t="s">
        <v>215</v>
      </c>
      <c r="C31" s="39" t="s">
        <v>4353</v>
      </c>
      <c r="D31" s="39" t="s">
        <v>4352</v>
      </c>
      <c r="E31" s="39" t="s">
        <v>4156</v>
      </c>
      <c r="F31" s="50">
        <v>92887</v>
      </c>
      <c r="G31" s="39" t="s">
        <v>4351</v>
      </c>
      <c r="H31" s="41"/>
      <c r="I31" s="41"/>
      <c r="J31" s="41"/>
      <c r="K31" s="40"/>
    </row>
    <row r="32" spans="1:11">
      <c r="A32" s="39" t="s">
        <v>508</v>
      </c>
      <c r="B32" s="39" t="s">
        <v>4350</v>
      </c>
      <c r="C32" s="39" t="s">
        <v>4349</v>
      </c>
      <c r="D32" s="39" t="s">
        <v>256</v>
      </c>
      <c r="E32" s="39" t="s">
        <v>4156</v>
      </c>
      <c r="F32" s="50">
        <v>94526</v>
      </c>
      <c r="G32" s="39" t="s">
        <v>4348</v>
      </c>
      <c r="H32" s="41"/>
      <c r="I32" s="41"/>
      <c r="J32" s="41"/>
      <c r="K32" s="40"/>
    </row>
    <row r="33" spans="1:11">
      <c r="A33" s="39" t="s">
        <v>182</v>
      </c>
      <c r="B33" s="39" t="s">
        <v>4347</v>
      </c>
      <c r="C33" s="39" t="s">
        <v>4346</v>
      </c>
      <c r="D33" s="39" t="s">
        <v>4198</v>
      </c>
      <c r="E33" s="39" t="s">
        <v>4156</v>
      </c>
      <c r="F33" s="50">
        <v>94121</v>
      </c>
      <c r="G33" s="39" t="s">
        <v>4345</v>
      </c>
      <c r="H33" s="41"/>
      <c r="I33" s="41"/>
      <c r="J33" s="41"/>
      <c r="K33" s="40"/>
    </row>
    <row r="34" spans="1:11">
      <c r="A34" s="39" t="s">
        <v>4344</v>
      </c>
      <c r="B34" s="39" t="s">
        <v>367</v>
      </c>
      <c r="C34" s="39" t="s">
        <v>4343</v>
      </c>
      <c r="D34" s="39" t="s">
        <v>4342</v>
      </c>
      <c r="E34" s="39" t="s">
        <v>4156</v>
      </c>
      <c r="F34" s="50">
        <v>90275</v>
      </c>
      <c r="G34" s="39" t="s">
        <v>4341</v>
      </c>
      <c r="H34" s="41"/>
      <c r="I34" s="41"/>
      <c r="J34" s="41"/>
      <c r="K34" s="40"/>
    </row>
    <row r="35" spans="1:11">
      <c r="A35" s="39" t="s">
        <v>4340</v>
      </c>
      <c r="B35" s="39" t="s">
        <v>1595</v>
      </c>
      <c r="C35" s="39" t="s">
        <v>4339</v>
      </c>
      <c r="D35" s="39" t="s">
        <v>4338</v>
      </c>
      <c r="E35" s="39" t="s">
        <v>4156</v>
      </c>
      <c r="F35" s="50">
        <v>91506</v>
      </c>
      <c r="G35" s="39" t="s">
        <v>4337</v>
      </c>
      <c r="H35" s="41"/>
      <c r="I35" s="41"/>
      <c r="J35" s="41"/>
      <c r="K35" s="40"/>
    </row>
    <row r="36" spans="1:11">
      <c r="A36" s="39" t="s">
        <v>1429</v>
      </c>
      <c r="B36" s="39" t="s">
        <v>4336</v>
      </c>
      <c r="C36" s="39" t="s">
        <v>4335</v>
      </c>
      <c r="D36" s="39" t="s">
        <v>502</v>
      </c>
      <c r="E36" s="39" t="s">
        <v>4156</v>
      </c>
      <c r="F36" s="50">
        <v>92614</v>
      </c>
      <c r="G36" s="39" t="s">
        <v>4334</v>
      </c>
      <c r="H36" s="41"/>
      <c r="I36" s="41"/>
      <c r="J36" s="41"/>
      <c r="K36" s="40"/>
    </row>
    <row r="37" spans="1:11">
      <c r="A37" s="39" t="s">
        <v>177</v>
      </c>
      <c r="B37" s="39" t="s">
        <v>4333</v>
      </c>
      <c r="C37" s="39" t="s">
        <v>4332</v>
      </c>
      <c r="D37" s="39" t="s">
        <v>4331</v>
      </c>
      <c r="E37" s="39" t="s">
        <v>4156</v>
      </c>
      <c r="F37" s="50">
        <v>94901</v>
      </c>
      <c r="G37" s="39" t="s">
        <v>4330</v>
      </c>
      <c r="H37" s="41"/>
      <c r="I37" s="41"/>
      <c r="J37" s="41"/>
      <c r="K37" s="40"/>
    </row>
    <row r="38" spans="1:11">
      <c r="A38" s="39" t="s">
        <v>675</v>
      </c>
      <c r="B38" s="39" t="s">
        <v>4329</v>
      </c>
      <c r="C38" s="39" t="s">
        <v>4328</v>
      </c>
      <c r="D38" s="39" t="s">
        <v>4188</v>
      </c>
      <c r="E38" s="39" t="s">
        <v>4156</v>
      </c>
      <c r="F38" s="50">
        <v>94611</v>
      </c>
      <c r="G38" s="39" t="s">
        <v>4327</v>
      </c>
      <c r="H38" s="41"/>
      <c r="I38" s="41"/>
      <c r="J38" s="41"/>
      <c r="K38" s="40"/>
    </row>
    <row r="39" spans="1:11">
      <c r="A39" s="39" t="s">
        <v>4326</v>
      </c>
      <c r="B39" s="39" t="s">
        <v>344</v>
      </c>
      <c r="C39" s="39" t="s">
        <v>4325</v>
      </c>
      <c r="D39" s="39" t="s">
        <v>4204</v>
      </c>
      <c r="E39" s="39" t="s">
        <v>4156</v>
      </c>
      <c r="F39" s="50">
        <v>90004</v>
      </c>
      <c r="G39" s="39" t="s">
        <v>4324</v>
      </c>
      <c r="H39" s="41"/>
      <c r="I39" s="41"/>
      <c r="J39" s="41"/>
      <c r="K39" s="40"/>
    </row>
    <row r="40" spans="1:11">
      <c r="A40" s="39" t="s">
        <v>4323</v>
      </c>
      <c r="B40" s="39" t="s">
        <v>204</v>
      </c>
      <c r="C40" s="39" t="s">
        <v>4322</v>
      </c>
      <c r="D40" s="39" t="s">
        <v>4321</v>
      </c>
      <c r="E40" s="39" t="s">
        <v>4156</v>
      </c>
      <c r="F40" s="50">
        <v>91423</v>
      </c>
      <c r="G40" s="39" t="s">
        <v>4320</v>
      </c>
      <c r="H40" s="41"/>
      <c r="I40" s="41"/>
      <c r="J40" s="41"/>
      <c r="K40" s="40"/>
    </row>
    <row r="41" spans="1:11">
      <c r="A41" s="39" t="s">
        <v>107</v>
      </c>
      <c r="B41" s="39" t="s">
        <v>340</v>
      </c>
      <c r="C41" s="39" t="s">
        <v>4319</v>
      </c>
      <c r="D41" s="39" t="s">
        <v>4318</v>
      </c>
      <c r="E41" s="39" t="s">
        <v>4156</v>
      </c>
      <c r="F41" s="50">
        <v>92869</v>
      </c>
      <c r="G41" s="39" t="s">
        <v>4317</v>
      </c>
      <c r="H41" s="41"/>
      <c r="I41" s="41"/>
      <c r="J41" s="41"/>
      <c r="K41" s="40"/>
    </row>
    <row r="42" spans="1:11">
      <c r="A42" s="39" t="s">
        <v>2194</v>
      </c>
      <c r="B42" s="39" t="s">
        <v>335</v>
      </c>
      <c r="C42" s="39" t="s">
        <v>4316</v>
      </c>
      <c r="D42" s="39" t="s">
        <v>4315</v>
      </c>
      <c r="E42" s="39" t="s">
        <v>4156</v>
      </c>
      <c r="F42" s="50">
        <v>94563</v>
      </c>
      <c r="G42" s="39" t="s">
        <v>4314</v>
      </c>
      <c r="H42" s="41"/>
      <c r="I42" s="41"/>
      <c r="J42" s="41"/>
      <c r="K42" s="40"/>
    </row>
    <row r="43" spans="1:11">
      <c r="A43" s="39" t="s">
        <v>160</v>
      </c>
      <c r="B43" s="39" t="s">
        <v>4313</v>
      </c>
      <c r="C43" s="39" t="s">
        <v>4312</v>
      </c>
      <c r="D43" s="39" t="s">
        <v>4311</v>
      </c>
      <c r="E43" s="39" t="s">
        <v>4156</v>
      </c>
      <c r="F43" s="50">
        <v>90740</v>
      </c>
      <c r="G43" s="39" t="s">
        <v>4310</v>
      </c>
      <c r="H43" s="41"/>
      <c r="I43" s="41"/>
      <c r="J43" s="41"/>
      <c r="K43" s="40"/>
    </row>
    <row r="44" spans="1:11">
      <c r="A44" s="39" t="s">
        <v>4309</v>
      </c>
      <c r="B44" s="39" t="s">
        <v>195</v>
      </c>
      <c r="C44" s="39" t="s">
        <v>4308</v>
      </c>
      <c r="D44" s="39" t="s">
        <v>4307</v>
      </c>
      <c r="E44" s="39" t="s">
        <v>4156</v>
      </c>
      <c r="F44" s="50">
        <v>92707</v>
      </c>
      <c r="G44" s="39" t="s">
        <v>4306</v>
      </c>
      <c r="H44" s="41"/>
      <c r="I44" s="41"/>
      <c r="J44" s="41"/>
      <c r="K44" s="40"/>
    </row>
    <row r="45" spans="1:11">
      <c r="A45" s="39" t="s">
        <v>489</v>
      </c>
      <c r="B45" s="39" t="s">
        <v>247</v>
      </c>
      <c r="C45" s="39" t="s">
        <v>4305</v>
      </c>
      <c r="D45" s="39" t="s">
        <v>4304</v>
      </c>
      <c r="E45" s="39" t="s">
        <v>4156</v>
      </c>
      <c r="F45" s="50">
        <v>95070</v>
      </c>
      <c r="G45" s="39"/>
      <c r="H45" s="41"/>
      <c r="I45" s="41"/>
      <c r="J45" s="41"/>
      <c r="K45" s="40"/>
    </row>
    <row r="46" spans="1:11">
      <c r="A46" s="39" t="s">
        <v>235</v>
      </c>
      <c r="B46" s="39" t="s">
        <v>4303</v>
      </c>
      <c r="C46" s="39" t="s">
        <v>4302</v>
      </c>
      <c r="D46" s="39" t="s">
        <v>4260</v>
      </c>
      <c r="E46" s="39" t="s">
        <v>4156</v>
      </c>
      <c r="F46" s="50">
        <v>93711</v>
      </c>
      <c r="G46" s="39" t="s">
        <v>4301</v>
      </c>
      <c r="H46" s="41"/>
      <c r="I46" s="41"/>
      <c r="J46" s="41"/>
      <c r="K46" s="40"/>
    </row>
    <row r="47" spans="1:11">
      <c r="A47" s="39" t="s">
        <v>2541</v>
      </c>
      <c r="B47" s="39" t="s">
        <v>1098</v>
      </c>
      <c r="C47" s="39" t="s">
        <v>4300</v>
      </c>
      <c r="D47" s="39" t="s">
        <v>4299</v>
      </c>
      <c r="E47" s="39" t="s">
        <v>4156</v>
      </c>
      <c r="F47" s="50">
        <v>92122</v>
      </c>
      <c r="G47" s="39" t="s">
        <v>4298</v>
      </c>
      <c r="H47" s="41"/>
      <c r="I47" s="41"/>
      <c r="J47" s="41"/>
      <c r="K47" s="40"/>
    </row>
    <row r="48" spans="1:11">
      <c r="A48" s="39" t="s">
        <v>4297</v>
      </c>
      <c r="B48" s="39" t="s">
        <v>171</v>
      </c>
      <c r="C48" s="39" t="s">
        <v>4296</v>
      </c>
      <c r="D48" s="39" t="s">
        <v>4198</v>
      </c>
      <c r="E48" s="39" t="s">
        <v>4156</v>
      </c>
      <c r="F48" s="50">
        <v>94133</v>
      </c>
      <c r="G48" s="39" t="s">
        <v>4295</v>
      </c>
      <c r="H48" s="41"/>
      <c r="I48" s="41"/>
      <c r="J48" s="41"/>
      <c r="K48" s="40"/>
    </row>
    <row r="49" spans="1:11">
      <c r="A49" s="39" t="s">
        <v>450</v>
      </c>
      <c r="B49" s="39" t="s">
        <v>1502</v>
      </c>
      <c r="C49" s="39" t="s">
        <v>4294</v>
      </c>
      <c r="D49" s="39" t="s">
        <v>4293</v>
      </c>
      <c r="E49" s="39" t="s">
        <v>4156</v>
      </c>
      <c r="F49" s="50">
        <v>90621</v>
      </c>
      <c r="G49" s="39" t="s">
        <v>4292</v>
      </c>
      <c r="H49" s="41"/>
      <c r="I49" s="41"/>
      <c r="J49" s="41"/>
      <c r="K49" s="40"/>
    </row>
    <row r="50" spans="1:11">
      <c r="A50" s="39" t="s">
        <v>314</v>
      </c>
      <c r="B50" s="39" t="s">
        <v>330</v>
      </c>
      <c r="C50" s="39" t="s">
        <v>4291</v>
      </c>
      <c r="D50" s="39" t="s">
        <v>4290</v>
      </c>
      <c r="E50" s="39" t="s">
        <v>4156</v>
      </c>
      <c r="F50" s="50">
        <v>91202</v>
      </c>
      <c r="G50" s="39" t="s">
        <v>4289</v>
      </c>
      <c r="H50" s="41"/>
      <c r="I50" s="41"/>
      <c r="J50" s="41"/>
      <c r="K50" s="40"/>
    </row>
    <row r="51" spans="1:11">
      <c r="A51" s="39" t="s">
        <v>48</v>
      </c>
      <c r="B51" s="39" t="s">
        <v>4288</v>
      </c>
      <c r="C51" s="39" t="s">
        <v>4287</v>
      </c>
      <c r="D51" s="39" t="s">
        <v>4198</v>
      </c>
      <c r="E51" s="39" t="s">
        <v>4156</v>
      </c>
      <c r="F51" s="50">
        <v>94108</v>
      </c>
      <c r="G51" s="39" t="s">
        <v>4286</v>
      </c>
      <c r="H51" s="41"/>
      <c r="I51" s="41"/>
      <c r="J51" s="41"/>
      <c r="K51" s="40"/>
    </row>
    <row r="52" spans="1:11">
      <c r="A52" s="39" t="s">
        <v>583</v>
      </c>
      <c r="B52" s="39" t="s">
        <v>502</v>
      </c>
      <c r="C52" s="39" t="s">
        <v>4285</v>
      </c>
      <c r="D52" s="39" t="s">
        <v>4284</v>
      </c>
      <c r="E52" s="39" t="s">
        <v>4156</v>
      </c>
      <c r="F52" s="50">
        <v>91010</v>
      </c>
      <c r="G52" s="39" t="s">
        <v>4283</v>
      </c>
      <c r="H52" s="41"/>
      <c r="I52" s="41"/>
      <c r="J52" s="41"/>
      <c r="K52" s="40"/>
    </row>
    <row r="53" spans="1:11">
      <c r="A53" s="39" t="s">
        <v>450</v>
      </c>
      <c r="B53" s="39" t="s">
        <v>488</v>
      </c>
      <c r="C53" s="39" t="s">
        <v>4282</v>
      </c>
      <c r="D53" s="39" t="s">
        <v>4281</v>
      </c>
      <c r="E53" s="39" t="s">
        <v>4156</v>
      </c>
      <c r="F53" s="50">
        <v>92024</v>
      </c>
      <c r="G53" s="39" t="s">
        <v>4280</v>
      </c>
      <c r="H53" s="41"/>
      <c r="I53" s="41"/>
      <c r="J53" s="41"/>
      <c r="K53" s="40"/>
    </row>
    <row r="54" spans="1:11">
      <c r="A54" s="39" t="s">
        <v>613</v>
      </c>
      <c r="B54" s="39" t="s">
        <v>4279</v>
      </c>
      <c r="C54" s="39" t="s">
        <v>4278</v>
      </c>
      <c r="D54" s="39" t="s">
        <v>4277</v>
      </c>
      <c r="E54" s="39" t="s">
        <v>4156</v>
      </c>
      <c r="F54" s="50">
        <v>91786</v>
      </c>
      <c r="G54" s="39"/>
      <c r="H54" s="41"/>
      <c r="I54" s="41"/>
      <c r="J54" s="41"/>
      <c r="K54" s="40"/>
    </row>
    <row r="55" spans="1:11">
      <c r="A55" s="39" t="s">
        <v>363</v>
      </c>
      <c r="B55" s="39" t="s">
        <v>4276</v>
      </c>
      <c r="C55" s="39" t="s">
        <v>4275</v>
      </c>
      <c r="D55" s="39" t="s">
        <v>3527</v>
      </c>
      <c r="E55" s="39" t="s">
        <v>4156</v>
      </c>
      <c r="F55" s="50">
        <v>94549</v>
      </c>
      <c r="G55" s="39" t="s">
        <v>4274</v>
      </c>
      <c r="H55" s="41"/>
      <c r="I55" s="41"/>
      <c r="J55" s="41"/>
      <c r="K55" s="40"/>
    </row>
    <row r="56" spans="1:11">
      <c r="A56" s="39" t="s">
        <v>155</v>
      </c>
      <c r="B56" s="39" t="s">
        <v>4273</v>
      </c>
      <c r="C56" s="39" t="s">
        <v>4272</v>
      </c>
      <c r="D56" s="39" t="s">
        <v>4271</v>
      </c>
      <c r="E56" s="39" t="s">
        <v>4156</v>
      </c>
      <c r="F56" s="50">
        <v>91360</v>
      </c>
      <c r="G56" s="39" t="s">
        <v>4270</v>
      </c>
      <c r="H56" s="41"/>
      <c r="I56" s="41"/>
      <c r="J56" s="41"/>
      <c r="K56" s="40"/>
    </row>
    <row r="57" spans="1:11">
      <c r="A57" s="39" t="s">
        <v>53</v>
      </c>
      <c r="B57" s="39" t="s">
        <v>154</v>
      </c>
      <c r="C57" s="39" t="s">
        <v>4269</v>
      </c>
      <c r="D57" s="39" t="s">
        <v>4268</v>
      </c>
      <c r="E57" s="39" t="s">
        <v>4156</v>
      </c>
      <c r="F57" s="50">
        <v>95401</v>
      </c>
      <c r="G57" s="39" t="s">
        <v>4267</v>
      </c>
      <c r="H57" s="41"/>
      <c r="I57" s="41"/>
      <c r="J57" s="41"/>
      <c r="K57" s="40"/>
    </row>
    <row r="58" spans="1:11">
      <c r="A58" s="39" t="s">
        <v>53</v>
      </c>
      <c r="B58" s="39" t="s">
        <v>4266</v>
      </c>
      <c r="C58" s="39" t="s">
        <v>4265</v>
      </c>
      <c r="D58" s="39" t="s">
        <v>4264</v>
      </c>
      <c r="E58" s="39" t="s">
        <v>4156</v>
      </c>
      <c r="F58" s="50">
        <v>95624</v>
      </c>
      <c r="G58" s="39" t="s">
        <v>4263</v>
      </c>
      <c r="H58" s="41"/>
      <c r="I58" s="41"/>
      <c r="J58" s="41"/>
      <c r="K58" s="40"/>
    </row>
    <row r="59" spans="1:11">
      <c r="A59" s="39" t="s">
        <v>299</v>
      </c>
      <c r="B59" s="39" t="s">
        <v>4262</v>
      </c>
      <c r="C59" s="39" t="s">
        <v>4261</v>
      </c>
      <c r="D59" s="39" t="s">
        <v>4260</v>
      </c>
      <c r="E59" s="39" t="s">
        <v>4156</v>
      </c>
      <c r="F59" s="50">
        <v>93710</v>
      </c>
      <c r="G59" s="39" t="s">
        <v>4259</v>
      </c>
      <c r="H59" s="41"/>
      <c r="I59" s="41"/>
      <c r="J59" s="41"/>
      <c r="K59" s="40"/>
    </row>
    <row r="60" spans="1:11">
      <c r="A60" s="39" t="s">
        <v>314</v>
      </c>
      <c r="B60" s="39" t="s">
        <v>465</v>
      </c>
      <c r="C60" s="39" t="s">
        <v>4258</v>
      </c>
      <c r="D60" s="39" t="s">
        <v>4219</v>
      </c>
      <c r="E60" s="39" t="s">
        <v>4156</v>
      </c>
      <c r="F60" s="50">
        <v>91711</v>
      </c>
      <c r="G60" s="39" t="s">
        <v>4257</v>
      </c>
      <c r="H60" s="41"/>
      <c r="I60" s="41"/>
      <c r="J60" s="41"/>
      <c r="K60" s="40"/>
    </row>
    <row r="61" spans="1:11">
      <c r="A61" s="39" t="s">
        <v>587</v>
      </c>
      <c r="B61" s="39" t="s">
        <v>4256</v>
      </c>
      <c r="C61" s="39" t="s">
        <v>4255</v>
      </c>
      <c r="D61" s="39" t="s">
        <v>4204</v>
      </c>
      <c r="E61" s="39" t="s">
        <v>4156</v>
      </c>
      <c r="F61" s="50">
        <v>90006</v>
      </c>
      <c r="G61" s="39" t="s">
        <v>4254</v>
      </c>
      <c r="H61" s="41"/>
      <c r="I61" s="41"/>
      <c r="J61" s="41"/>
      <c r="K61" s="40"/>
    </row>
    <row r="62" spans="1:11">
      <c r="A62" s="39" t="s">
        <v>4253</v>
      </c>
      <c r="B62" s="39" t="s">
        <v>1414</v>
      </c>
      <c r="C62" s="39" t="s">
        <v>4252</v>
      </c>
      <c r="D62" s="39" t="s">
        <v>4251</v>
      </c>
      <c r="E62" s="39" t="s">
        <v>4156</v>
      </c>
      <c r="F62" s="50">
        <v>91116</v>
      </c>
      <c r="G62" s="39" t="s">
        <v>4250</v>
      </c>
      <c r="H62" s="41"/>
      <c r="I62" s="41"/>
      <c r="J62" s="41"/>
      <c r="K62" s="40"/>
    </row>
    <row r="63" spans="1:11">
      <c r="A63" s="39" t="s">
        <v>372</v>
      </c>
      <c r="B63" s="39" t="s">
        <v>4249</v>
      </c>
      <c r="C63" s="39" t="s">
        <v>4248</v>
      </c>
      <c r="D63" s="39" t="s">
        <v>4247</v>
      </c>
      <c r="E63" s="39" t="s">
        <v>4156</v>
      </c>
      <c r="F63" s="50">
        <v>94306</v>
      </c>
      <c r="G63" s="39" t="s">
        <v>4246</v>
      </c>
      <c r="H63" s="41"/>
      <c r="I63" s="41"/>
      <c r="J63" s="41"/>
      <c r="K63" s="40"/>
    </row>
    <row r="64" spans="1:11">
      <c r="A64" s="39" t="s">
        <v>541</v>
      </c>
      <c r="B64" s="39" t="s">
        <v>4245</v>
      </c>
      <c r="C64" s="39" t="s">
        <v>4244</v>
      </c>
      <c r="D64" s="39" t="s">
        <v>4243</v>
      </c>
      <c r="E64" s="39" t="s">
        <v>4156</v>
      </c>
      <c r="F64" s="50">
        <v>95608</v>
      </c>
      <c r="G64" s="39" t="s">
        <v>4242</v>
      </c>
      <c r="H64" s="41"/>
      <c r="I64" s="41"/>
      <c r="J64" s="41"/>
      <c r="K64" s="40"/>
    </row>
    <row r="65" spans="1:11">
      <c r="A65" s="39" t="s">
        <v>422</v>
      </c>
      <c r="B65" s="39" t="s">
        <v>4241</v>
      </c>
      <c r="C65" s="39" t="s">
        <v>4240</v>
      </c>
      <c r="D65" s="39" t="s">
        <v>4239</v>
      </c>
      <c r="E65" s="39" t="s">
        <v>4156</v>
      </c>
      <c r="F65" s="50">
        <v>95973</v>
      </c>
      <c r="G65" s="39" t="s">
        <v>4238</v>
      </c>
      <c r="H65" s="41"/>
      <c r="I65" s="41"/>
      <c r="J65" s="41"/>
      <c r="K65" s="40"/>
    </row>
    <row r="66" spans="1:11">
      <c r="A66" s="39" t="s">
        <v>279</v>
      </c>
      <c r="B66" s="39" t="s">
        <v>4237</v>
      </c>
      <c r="C66" s="39" t="s">
        <v>4236</v>
      </c>
      <c r="D66" s="39" t="s">
        <v>1460</v>
      </c>
      <c r="E66" s="39" t="s">
        <v>4156</v>
      </c>
      <c r="F66" s="50">
        <v>94706</v>
      </c>
      <c r="G66" s="39" t="s">
        <v>4235</v>
      </c>
      <c r="H66" s="41"/>
      <c r="I66" s="41"/>
      <c r="J66" s="41"/>
      <c r="K66" s="40"/>
    </row>
    <row r="67" spans="1:11">
      <c r="A67" s="39" t="s">
        <v>48</v>
      </c>
      <c r="B67" s="39" t="s">
        <v>4234</v>
      </c>
      <c r="C67" s="39" t="s">
        <v>4233</v>
      </c>
      <c r="D67" s="39" t="s">
        <v>4157</v>
      </c>
      <c r="E67" s="39" t="s">
        <v>4156</v>
      </c>
      <c r="F67" s="50">
        <v>92025</v>
      </c>
      <c r="G67" s="39" t="s">
        <v>4232</v>
      </c>
      <c r="H67" s="41"/>
      <c r="I67" s="41"/>
      <c r="J67" s="41"/>
      <c r="K67" s="40"/>
    </row>
    <row r="68" spans="1:11">
      <c r="A68" s="39" t="s">
        <v>289</v>
      </c>
      <c r="B68" s="39" t="s">
        <v>4231</v>
      </c>
      <c r="C68" s="39" t="s">
        <v>4230</v>
      </c>
      <c r="D68" s="39" t="s">
        <v>4229</v>
      </c>
      <c r="E68" s="39" t="s">
        <v>4156</v>
      </c>
      <c r="F68" s="50">
        <v>90272</v>
      </c>
      <c r="G68" s="39" t="s">
        <v>4228</v>
      </c>
      <c r="H68" s="41"/>
      <c r="I68" s="41"/>
      <c r="J68" s="41"/>
      <c r="K68" s="40"/>
    </row>
    <row r="69" spans="1:11">
      <c r="A69" s="39" t="s">
        <v>235</v>
      </c>
      <c r="B69" s="39" t="s">
        <v>4227</v>
      </c>
      <c r="C69" s="39" t="s">
        <v>4226</v>
      </c>
      <c r="D69" s="39" t="s">
        <v>4198</v>
      </c>
      <c r="E69" s="39" t="s">
        <v>4156</v>
      </c>
      <c r="F69" s="50">
        <v>94115</v>
      </c>
      <c r="G69" s="39"/>
      <c r="H69" s="41"/>
      <c r="I69" s="41"/>
      <c r="J69" s="41"/>
      <c r="K69" s="40"/>
    </row>
    <row r="70" spans="1:11">
      <c r="A70" s="39" t="s">
        <v>151</v>
      </c>
      <c r="B70" s="39" t="s">
        <v>4225</v>
      </c>
      <c r="C70" s="39" t="s">
        <v>4224</v>
      </c>
      <c r="D70" s="39" t="s">
        <v>4223</v>
      </c>
      <c r="E70" s="39" t="s">
        <v>4156</v>
      </c>
      <c r="F70" s="50">
        <v>90602</v>
      </c>
      <c r="G70" s="39" t="s">
        <v>4222</v>
      </c>
      <c r="H70" s="41"/>
      <c r="I70" s="41"/>
      <c r="J70" s="41"/>
      <c r="K70" s="40"/>
    </row>
    <row r="71" spans="1:11">
      <c r="A71" s="39" t="s">
        <v>4221</v>
      </c>
      <c r="B71" s="39" t="s">
        <v>444</v>
      </c>
      <c r="C71" s="39" t="s">
        <v>4220</v>
      </c>
      <c r="D71" s="39" t="s">
        <v>4219</v>
      </c>
      <c r="E71" s="39" t="s">
        <v>4156</v>
      </c>
      <c r="F71" s="50">
        <v>91711</v>
      </c>
      <c r="G71" s="39" t="s">
        <v>4218</v>
      </c>
      <c r="H71" s="41"/>
      <c r="I71" s="41"/>
      <c r="J71" s="41"/>
      <c r="K71" s="40"/>
    </row>
    <row r="72" spans="1:11">
      <c r="A72" s="39" t="s">
        <v>494</v>
      </c>
      <c r="B72" s="39" t="s">
        <v>4217</v>
      </c>
      <c r="C72" s="39" t="s">
        <v>163</v>
      </c>
      <c r="D72" s="39" t="s">
        <v>4216</v>
      </c>
      <c r="E72" s="39" t="s">
        <v>4156</v>
      </c>
      <c r="F72" s="50">
        <v>93428</v>
      </c>
      <c r="G72" s="39" t="s">
        <v>4215</v>
      </c>
      <c r="H72" s="41"/>
      <c r="I72" s="41"/>
      <c r="J72" s="41"/>
      <c r="K72" s="40"/>
    </row>
    <row r="73" spans="1:11">
      <c r="A73" s="39" t="s">
        <v>519</v>
      </c>
      <c r="B73" s="39" t="s">
        <v>4214</v>
      </c>
      <c r="C73" s="39" t="s">
        <v>4213</v>
      </c>
      <c r="D73" s="39" t="s">
        <v>4212</v>
      </c>
      <c r="E73" s="39" t="s">
        <v>4156</v>
      </c>
      <c r="F73" s="50">
        <v>93012</v>
      </c>
      <c r="G73" s="39" t="s">
        <v>4211</v>
      </c>
      <c r="H73" s="41"/>
      <c r="I73" s="41"/>
      <c r="J73" s="41"/>
      <c r="K73" s="40"/>
    </row>
    <row r="74" spans="1:11">
      <c r="A74" s="39" t="s">
        <v>279</v>
      </c>
      <c r="B74" s="39" t="s">
        <v>4210</v>
      </c>
      <c r="C74" s="39" t="s">
        <v>4209</v>
      </c>
      <c r="D74" s="39" t="s">
        <v>4208</v>
      </c>
      <c r="E74" s="39" t="s">
        <v>4156</v>
      </c>
      <c r="F74" s="50">
        <v>93024</v>
      </c>
      <c r="G74" s="39" t="s">
        <v>4207</v>
      </c>
      <c r="H74" s="41"/>
      <c r="I74" s="41"/>
      <c r="J74" s="41"/>
      <c r="K74" s="40"/>
    </row>
    <row r="75" spans="1:11">
      <c r="A75" s="39" t="s">
        <v>4206</v>
      </c>
      <c r="B75" s="39" t="s">
        <v>283</v>
      </c>
      <c r="C75" s="39" t="s">
        <v>4205</v>
      </c>
      <c r="D75" s="39" t="s">
        <v>4204</v>
      </c>
      <c r="E75" s="39" t="s">
        <v>4156</v>
      </c>
      <c r="F75" s="50">
        <v>90026</v>
      </c>
      <c r="G75" s="39" t="s">
        <v>4203</v>
      </c>
      <c r="H75" s="41"/>
      <c r="I75" s="41"/>
      <c r="J75" s="41"/>
      <c r="K75" s="40"/>
    </row>
    <row r="76" spans="1:11">
      <c r="A76" s="39" t="s">
        <v>587</v>
      </c>
      <c r="B76" s="39" t="s">
        <v>2095</v>
      </c>
      <c r="C76" s="39" t="s">
        <v>4202</v>
      </c>
      <c r="D76" s="39" t="s">
        <v>4198</v>
      </c>
      <c r="E76" s="39" t="s">
        <v>4156</v>
      </c>
      <c r="F76" s="50">
        <v>94118</v>
      </c>
      <c r="G76" s="39" t="s">
        <v>4201</v>
      </c>
      <c r="H76" s="41"/>
      <c r="I76" s="41"/>
      <c r="J76" s="41"/>
      <c r="K76" s="40"/>
    </row>
    <row r="77" spans="1:11">
      <c r="A77" s="39" t="s">
        <v>48</v>
      </c>
      <c r="B77" s="39" t="s">
        <v>4200</v>
      </c>
      <c r="C77" s="39" t="s">
        <v>4199</v>
      </c>
      <c r="D77" s="39" t="s">
        <v>4198</v>
      </c>
      <c r="E77" s="39" t="s">
        <v>4156</v>
      </c>
      <c r="F77" s="50">
        <v>94112</v>
      </c>
      <c r="G77" s="39" t="s">
        <v>4197</v>
      </c>
      <c r="H77" s="41"/>
      <c r="I77" s="41"/>
      <c r="J77" s="41"/>
      <c r="K77" s="40"/>
    </row>
    <row r="78" spans="1:11">
      <c r="A78" s="39" t="s">
        <v>2535</v>
      </c>
      <c r="B78" s="39" t="s">
        <v>2749</v>
      </c>
      <c r="C78" s="39" t="s">
        <v>4196</v>
      </c>
      <c r="D78" s="39" t="s">
        <v>4195</v>
      </c>
      <c r="E78" s="39" t="s">
        <v>4156</v>
      </c>
      <c r="F78" s="50">
        <v>94024</v>
      </c>
      <c r="G78" s="39" t="s">
        <v>4194</v>
      </c>
      <c r="H78" s="41"/>
      <c r="I78" s="41"/>
      <c r="J78" s="41"/>
      <c r="K78" s="40"/>
    </row>
    <row r="79" spans="1:11">
      <c r="A79" s="39" t="s">
        <v>450</v>
      </c>
      <c r="B79" s="39" t="s">
        <v>111</v>
      </c>
      <c r="C79" s="39" t="s">
        <v>4193</v>
      </c>
      <c r="D79" s="39" t="s">
        <v>4192</v>
      </c>
      <c r="E79" s="39" t="s">
        <v>4156</v>
      </c>
      <c r="F79" s="50">
        <v>94066</v>
      </c>
      <c r="G79" s="39" t="s">
        <v>4191</v>
      </c>
      <c r="H79" s="41"/>
      <c r="I79" s="41"/>
      <c r="J79" s="41"/>
      <c r="K79" s="40"/>
    </row>
    <row r="80" spans="1:11">
      <c r="A80" s="39" t="s">
        <v>155</v>
      </c>
      <c r="B80" s="39" t="s">
        <v>4190</v>
      </c>
      <c r="C80" s="39" t="s">
        <v>4189</v>
      </c>
      <c r="D80" s="39" t="s">
        <v>4188</v>
      </c>
      <c r="E80" s="39" t="s">
        <v>4156</v>
      </c>
      <c r="F80" s="50">
        <v>94611</v>
      </c>
      <c r="G80" s="39" t="s">
        <v>4187</v>
      </c>
      <c r="H80" s="41"/>
      <c r="I80" s="41"/>
      <c r="J80" s="41"/>
      <c r="K80" s="40"/>
    </row>
    <row r="81" spans="1:11">
      <c r="A81" s="39" t="s">
        <v>4186</v>
      </c>
      <c r="B81" s="39" t="s">
        <v>263</v>
      </c>
      <c r="C81" s="39" t="s">
        <v>4185</v>
      </c>
      <c r="D81" s="39" t="s">
        <v>4184</v>
      </c>
      <c r="E81" s="39" t="s">
        <v>4156</v>
      </c>
      <c r="F81" s="50">
        <v>92054</v>
      </c>
      <c r="G81" s="39"/>
      <c r="H81" s="41"/>
      <c r="I81" s="41"/>
      <c r="J81" s="41"/>
      <c r="K81" s="40"/>
    </row>
    <row r="82" spans="1:11">
      <c r="A82" s="39" t="s">
        <v>994</v>
      </c>
      <c r="B82" s="39" t="s">
        <v>429</v>
      </c>
      <c r="C82" s="39" t="s">
        <v>4183</v>
      </c>
      <c r="D82" s="39" t="s">
        <v>4182</v>
      </c>
      <c r="E82" s="39" t="s">
        <v>4156</v>
      </c>
      <c r="F82" s="50">
        <v>91001</v>
      </c>
      <c r="G82" s="39" t="s">
        <v>4181</v>
      </c>
      <c r="H82" s="41"/>
      <c r="I82" s="41"/>
      <c r="J82" s="41"/>
      <c r="K82" s="40"/>
    </row>
    <row r="83" spans="1:11">
      <c r="A83" s="39" t="s">
        <v>4180</v>
      </c>
      <c r="B83" s="39" t="s">
        <v>258</v>
      </c>
      <c r="C83" s="39" t="s">
        <v>4179</v>
      </c>
      <c r="D83" s="39" t="s">
        <v>502</v>
      </c>
      <c r="E83" s="39" t="s">
        <v>4156</v>
      </c>
      <c r="F83" s="50">
        <v>92618</v>
      </c>
      <c r="G83" s="39" t="s">
        <v>4178</v>
      </c>
      <c r="H83" s="41"/>
      <c r="I83" s="41"/>
      <c r="J83" s="41"/>
      <c r="K83" s="40"/>
    </row>
    <row r="84" spans="1:11">
      <c r="A84" s="39" t="s">
        <v>3565</v>
      </c>
      <c r="B84" s="39" t="s">
        <v>553</v>
      </c>
      <c r="C84" s="39" t="s">
        <v>4177</v>
      </c>
      <c r="D84" s="39" t="s">
        <v>4176</v>
      </c>
      <c r="E84" s="39" t="s">
        <v>4156</v>
      </c>
      <c r="F84" s="50">
        <v>94552</v>
      </c>
      <c r="G84" s="39" t="s">
        <v>4175</v>
      </c>
      <c r="H84" s="41"/>
      <c r="I84" s="41"/>
      <c r="J84" s="41"/>
      <c r="K84" s="40"/>
    </row>
    <row r="85" spans="1:11">
      <c r="A85" s="39" t="s">
        <v>4174</v>
      </c>
      <c r="B85" s="39" t="s">
        <v>553</v>
      </c>
      <c r="C85" s="39" t="s">
        <v>4173</v>
      </c>
      <c r="D85" s="39" t="s">
        <v>4172</v>
      </c>
      <c r="E85" s="39" t="s">
        <v>4156</v>
      </c>
      <c r="F85" s="50">
        <v>94803</v>
      </c>
      <c r="G85" s="39" t="s">
        <v>4171</v>
      </c>
      <c r="H85" s="41"/>
      <c r="I85" s="41"/>
      <c r="J85" s="41"/>
      <c r="K85" s="40"/>
    </row>
    <row r="86" spans="1:11">
      <c r="A86" s="39" t="s">
        <v>440</v>
      </c>
      <c r="B86" s="39" t="s">
        <v>4170</v>
      </c>
      <c r="C86" s="39" t="s">
        <v>4169</v>
      </c>
      <c r="D86" s="39" t="s">
        <v>2236</v>
      </c>
      <c r="E86" s="39" t="s">
        <v>4156</v>
      </c>
      <c r="F86" s="50">
        <v>95616</v>
      </c>
      <c r="G86" s="39"/>
      <c r="H86" s="41"/>
      <c r="I86" s="41"/>
      <c r="J86" s="41"/>
      <c r="K86" s="40"/>
    </row>
    <row r="87" spans="1:11">
      <c r="A87" s="39" t="s">
        <v>3179</v>
      </c>
      <c r="B87" s="39" t="s">
        <v>1245</v>
      </c>
      <c r="C87" s="39" t="s">
        <v>4168</v>
      </c>
      <c r="D87" s="39" t="s">
        <v>4167</v>
      </c>
      <c r="E87" s="39" t="s">
        <v>4156</v>
      </c>
      <c r="F87" s="50">
        <v>94941</v>
      </c>
      <c r="G87" s="39" t="s">
        <v>4166</v>
      </c>
      <c r="H87" s="41"/>
      <c r="I87" s="41"/>
      <c r="J87" s="41"/>
      <c r="K87" s="40"/>
    </row>
    <row r="88" spans="1:11">
      <c r="A88" s="39" t="s">
        <v>187</v>
      </c>
      <c r="B88" s="39" t="s">
        <v>98</v>
      </c>
      <c r="C88" s="39" t="s">
        <v>4165</v>
      </c>
      <c r="D88" s="39" t="s">
        <v>4164</v>
      </c>
      <c r="E88" s="39" t="s">
        <v>4156</v>
      </c>
      <c r="F88" s="50">
        <v>95825</v>
      </c>
      <c r="G88" s="39"/>
      <c r="H88" s="41"/>
      <c r="I88" s="41"/>
      <c r="J88" s="41"/>
      <c r="K88" s="40"/>
    </row>
    <row r="89" spans="1:11">
      <c r="A89" s="39" t="s">
        <v>4163</v>
      </c>
      <c r="B89" s="39" t="s">
        <v>93</v>
      </c>
      <c r="C89" s="39" t="s">
        <v>4162</v>
      </c>
      <c r="D89" s="39" t="s">
        <v>4161</v>
      </c>
      <c r="E89" s="39" t="s">
        <v>4156</v>
      </c>
      <c r="F89" s="50">
        <v>93108</v>
      </c>
      <c r="G89" s="39" t="s">
        <v>4160</v>
      </c>
      <c r="H89" s="41"/>
      <c r="I89" s="41"/>
      <c r="J89" s="41"/>
      <c r="K89" s="40"/>
    </row>
    <row r="90" spans="1:11">
      <c r="A90" s="39" t="s">
        <v>418</v>
      </c>
      <c r="B90" s="39" t="s">
        <v>4159</v>
      </c>
      <c r="C90" s="39" t="s">
        <v>4158</v>
      </c>
      <c r="D90" s="39" t="s">
        <v>4157</v>
      </c>
      <c r="E90" s="39" t="s">
        <v>4156</v>
      </c>
      <c r="F90" s="50">
        <v>92025</v>
      </c>
      <c r="G90" s="39" t="s">
        <v>4155</v>
      </c>
      <c r="H90" s="41"/>
      <c r="I90" s="41"/>
      <c r="J90" s="41"/>
      <c r="K90" s="40"/>
    </row>
    <row r="91" spans="1:11">
      <c r="A91" s="39" t="s">
        <v>48</v>
      </c>
      <c r="B91" s="39" t="s">
        <v>4154</v>
      </c>
      <c r="C91" s="39" t="s">
        <v>4153</v>
      </c>
      <c r="D91" s="39" t="s">
        <v>4152</v>
      </c>
      <c r="E91" s="39" t="s">
        <v>4117</v>
      </c>
      <c r="F91" s="50">
        <v>80526</v>
      </c>
      <c r="G91" s="39" t="s">
        <v>4151</v>
      </c>
      <c r="H91" s="41">
        <v>1100</v>
      </c>
      <c r="I91" s="41">
        <v>495</v>
      </c>
      <c r="J91" s="41"/>
      <c r="K91" s="40">
        <f ca="1">TODAY()-47</f>
        <v>43947</v>
      </c>
    </row>
    <row r="92" spans="1:11">
      <c r="A92" s="39" t="s">
        <v>4150</v>
      </c>
      <c r="B92" s="39" t="s">
        <v>2451</v>
      </c>
      <c r="C92" s="39" t="s">
        <v>4149</v>
      </c>
      <c r="D92" s="39" t="s">
        <v>4118</v>
      </c>
      <c r="E92" s="39" t="s">
        <v>4117</v>
      </c>
      <c r="F92" s="50">
        <v>80122</v>
      </c>
      <c r="G92" s="39" t="s">
        <v>4148</v>
      </c>
      <c r="H92" s="41">
        <v>1100</v>
      </c>
      <c r="I92" s="41"/>
      <c r="J92" s="41"/>
      <c r="K92" s="40">
        <f ca="1">TODAY()-16</f>
        <v>43978</v>
      </c>
    </row>
    <row r="93" spans="1:11">
      <c r="A93" s="39" t="s">
        <v>994</v>
      </c>
      <c r="B93" s="39" t="s">
        <v>238</v>
      </c>
      <c r="C93" s="39" t="s">
        <v>4147</v>
      </c>
      <c r="D93" s="39" t="s">
        <v>4144</v>
      </c>
      <c r="E93" s="39" t="s">
        <v>4117</v>
      </c>
      <c r="F93" s="50">
        <v>80224</v>
      </c>
      <c r="G93" s="39" t="s">
        <v>4146</v>
      </c>
      <c r="H93" s="41"/>
      <c r="I93" s="41"/>
      <c r="J93" s="41"/>
      <c r="K93" s="40"/>
    </row>
    <row r="94" spans="1:11">
      <c r="A94" s="39" t="s">
        <v>53</v>
      </c>
      <c r="B94" s="39" t="s">
        <v>2496</v>
      </c>
      <c r="C94" s="39" t="s">
        <v>4145</v>
      </c>
      <c r="D94" s="39" t="s">
        <v>4144</v>
      </c>
      <c r="E94" s="39" t="s">
        <v>4117</v>
      </c>
      <c r="F94" s="50">
        <v>80840</v>
      </c>
      <c r="G94" s="39" t="s">
        <v>4143</v>
      </c>
      <c r="H94" s="41"/>
      <c r="I94" s="41"/>
      <c r="J94" s="41"/>
      <c r="K94" s="40"/>
    </row>
    <row r="95" spans="1:11">
      <c r="A95" s="39" t="s">
        <v>83</v>
      </c>
      <c r="B95" s="39" t="s">
        <v>4142</v>
      </c>
      <c r="C95" s="39" t="s">
        <v>4141</v>
      </c>
      <c r="D95" s="39" t="s">
        <v>1169</v>
      </c>
      <c r="E95" s="39" t="s">
        <v>4117</v>
      </c>
      <c r="F95" s="50">
        <v>80138</v>
      </c>
      <c r="G95" s="39" t="s">
        <v>4140</v>
      </c>
      <c r="H95" s="41"/>
      <c r="I95" s="41"/>
      <c r="J95" s="41"/>
      <c r="K95" s="40"/>
    </row>
    <row r="96" spans="1:11">
      <c r="A96" s="39" t="s">
        <v>299</v>
      </c>
      <c r="B96" s="39" t="s">
        <v>4139</v>
      </c>
      <c r="C96" s="39" t="s">
        <v>4138</v>
      </c>
      <c r="D96" s="39" t="s">
        <v>4137</v>
      </c>
      <c r="E96" s="39" t="s">
        <v>4117</v>
      </c>
      <c r="F96" s="50">
        <v>80439</v>
      </c>
      <c r="G96" s="39" t="s">
        <v>4136</v>
      </c>
      <c r="H96" s="41"/>
      <c r="I96" s="41"/>
      <c r="J96" s="41"/>
      <c r="K96" s="40"/>
    </row>
    <row r="97" spans="1:11">
      <c r="A97" s="39" t="s">
        <v>2008</v>
      </c>
      <c r="B97" s="39" t="s">
        <v>208</v>
      </c>
      <c r="C97" s="39" t="s">
        <v>4135</v>
      </c>
      <c r="D97" s="39" t="s">
        <v>4125</v>
      </c>
      <c r="E97" s="39" t="s">
        <v>4117</v>
      </c>
      <c r="F97" s="50">
        <v>80302</v>
      </c>
      <c r="G97" s="39"/>
      <c r="H97" s="41"/>
      <c r="I97" s="41"/>
      <c r="J97" s="41"/>
      <c r="K97" s="40"/>
    </row>
    <row r="98" spans="1:11">
      <c r="A98" s="39" t="s">
        <v>4134</v>
      </c>
      <c r="B98" s="39" t="s">
        <v>1423</v>
      </c>
      <c r="C98" s="39" t="s">
        <v>4133</v>
      </c>
      <c r="D98" s="39" t="s">
        <v>4132</v>
      </c>
      <c r="E98" s="39" t="s">
        <v>4117</v>
      </c>
      <c r="F98" s="50">
        <v>81211</v>
      </c>
      <c r="G98" s="39" t="s">
        <v>4131</v>
      </c>
      <c r="H98" s="41"/>
      <c r="I98" s="41"/>
      <c r="J98" s="41"/>
      <c r="K98" s="40"/>
    </row>
    <row r="99" spans="1:11">
      <c r="A99" s="39" t="s">
        <v>168</v>
      </c>
      <c r="B99" s="39" t="s">
        <v>16</v>
      </c>
      <c r="C99" s="39" t="s">
        <v>4130</v>
      </c>
      <c r="D99" s="39" t="s">
        <v>4125</v>
      </c>
      <c r="E99" s="39" t="s">
        <v>4117</v>
      </c>
      <c r="F99" s="50">
        <v>80302</v>
      </c>
      <c r="G99" s="39"/>
      <c r="H99" s="41"/>
      <c r="I99" s="41"/>
      <c r="J99" s="41"/>
      <c r="K99" s="40"/>
    </row>
    <row r="100" spans="1:11">
      <c r="A100" s="39" t="s">
        <v>147</v>
      </c>
      <c r="B100" s="39" t="s">
        <v>134</v>
      </c>
      <c r="C100" s="39" t="s">
        <v>4129</v>
      </c>
      <c r="D100" s="39" t="s">
        <v>4128</v>
      </c>
      <c r="E100" s="39" t="s">
        <v>4117</v>
      </c>
      <c r="F100" s="50">
        <v>81427</v>
      </c>
      <c r="G100" s="39" t="s">
        <v>4127</v>
      </c>
      <c r="H100" s="41"/>
      <c r="I100" s="41"/>
      <c r="J100" s="41"/>
      <c r="K100" s="40"/>
    </row>
    <row r="101" spans="1:11">
      <c r="A101" s="39" t="s">
        <v>2434</v>
      </c>
      <c r="B101" s="39" t="s">
        <v>2864</v>
      </c>
      <c r="C101" s="39" t="s">
        <v>4126</v>
      </c>
      <c r="D101" s="39" t="s">
        <v>4125</v>
      </c>
      <c r="E101" s="39" t="s">
        <v>4117</v>
      </c>
      <c r="F101" s="50">
        <v>80301</v>
      </c>
      <c r="G101" s="39" t="s">
        <v>4124</v>
      </c>
      <c r="H101" s="41"/>
      <c r="I101" s="41"/>
      <c r="J101" s="41"/>
      <c r="K101" s="40"/>
    </row>
    <row r="102" spans="1:11">
      <c r="A102" s="39" t="s">
        <v>155</v>
      </c>
      <c r="B102" s="39" t="s">
        <v>2769</v>
      </c>
      <c r="C102" s="39" t="s">
        <v>4123</v>
      </c>
      <c r="D102" s="39" t="s">
        <v>4122</v>
      </c>
      <c r="E102" s="39" t="s">
        <v>4117</v>
      </c>
      <c r="F102" s="50">
        <v>80909</v>
      </c>
      <c r="G102" s="39" t="s">
        <v>4121</v>
      </c>
      <c r="H102" s="41"/>
      <c r="I102" s="41"/>
      <c r="J102" s="41"/>
      <c r="K102" s="40"/>
    </row>
    <row r="103" spans="1:11">
      <c r="A103" s="39" t="s">
        <v>4120</v>
      </c>
      <c r="B103" s="39" t="s">
        <v>68</v>
      </c>
      <c r="C103" s="39" t="s">
        <v>4119</v>
      </c>
      <c r="D103" s="39" t="s">
        <v>4118</v>
      </c>
      <c r="E103" s="39" t="s">
        <v>4117</v>
      </c>
      <c r="F103" s="50">
        <v>80120</v>
      </c>
      <c r="G103" s="39" t="s">
        <v>4116</v>
      </c>
      <c r="H103" s="41"/>
      <c r="I103" s="41"/>
      <c r="J103" s="41"/>
      <c r="K103" s="40"/>
    </row>
    <row r="104" spans="1:11">
      <c r="A104" s="39" t="s">
        <v>450</v>
      </c>
      <c r="B104" s="39" t="s">
        <v>2151</v>
      </c>
      <c r="C104" s="39" t="s">
        <v>4115</v>
      </c>
      <c r="D104" s="39" t="s">
        <v>4114</v>
      </c>
      <c r="E104" s="39" t="s">
        <v>3839</v>
      </c>
      <c r="F104" s="50">
        <v>6460</v>
      </c>
      <c r="G104" s="39" t="s">
        <v>4113</v>
      </c>
      <c r="H104" s="41">
        <v>1100</v>
      </c>
      <c r="I104" s="41">
        <v>495</v>
      </c>
      <c r="J104" s="41"/>
      <c r="K104" s="40">
        <f ca="1">TODAY()-50</f>
        <v>43944</v>
      </c>
    </row>
    <row r="105" spans="1:11">
      <c r="A105" s="39" t="s">
        <v>1150</v>
      </c>
      <c r="B105" s="39" t="s">
        <v>2120</v>
      </c>
      <c r="C105" s="39" t="s">
        <v>4112</v>
      </c>
      <c r="D105" s="39" t="s">
        <v>3886</v>
      </c>
      <c r="E105" s="39" t="s">
        <v>3839</v>
      </c>
      <c r="F105" s="50">
        <v>6840</v>
      </c>
      <c r="G105" s="39" t="s">
        <v>4111</v>
      </c>
      <c r="H105" s="41">
        <v>1100</v>
      </c>
      <c r="I105" s="41">
        <v>495</v>
      </c>
      <c r="J105" s="41"/>
      <c r="K105" s="40">
        <f ca="1">TODAY()-46</f>
        <v>43948</v>
      </c>
    </row>
    <row r="106" spans="1:11">
      <c r="A106" s="39" t="s">
        <v>1062</v>
      </c>
      <c r="B106" s="39" t="s">
        <v>2343</v>
      </c>
      <c r="C106" s="39" t="s">
        <v>4110</v>
      </c>
      <c r="D106" s="39" t="s">
        <v>3896</v>
      </c>
      <c r="E106" s="39" t="s">
        <v>3839</v>
      </c>
      <c r="F106" s="50">
        <v>6082</v>
      </c>
      <c r="G106" s="39" t="s">
        <v>4109</v>
      </c>
      <c r="H106" s="41">
        <v>1100</v>
      </c>
      <c r="I106" s="41">
        <v>495</v>
      </c>
      <c r="J106" s="41"/>
      <c r="K106" s="40">
        <f ca="1">TODAY()-24</f>
        <v>43970</v>
      </c>
    </row>
    <row r="107" spans="1:11">
      <c r="A107" s="39" t="s">
        <v>130</v>
      </c>
      <c r="B107" s="39" t="s">
        <v>2203</v>
      </c>
      <c r="C107" s="39" t="s">
        <v>4108</v>
      </c>
      <c r="D107" s="39" t="s">
        <v>3859</v>
      </c>
      <c r="E107" s="39" t="s">
        <v>3839</v>
      </c>
      <c r="F107" s="50">
        <v>6515</v>
      </c>
      <c r="G107" s="39" t="s">
        <v>4107</v>
      </c>
      <c r="H107" s="41">
        <v>1100</v>
      </c>
      <c r="I107" s="41">
        <v>495</v>
      </c>
      <c r="J107" s="41"/>
      <c r="K107" s="40">
        <f ca="1">TODAY()-11</f>
        <v>43983</v>
      </c>
    </row>
    <row r="108" spans="1:11">
      <c r="A108" s="39" t="s">
        <v>1194</v>
      </c>
      <c r="B108" s="39" t="s">
        <v>1006</v>
      </c>
      <c r="C108" s="39" t="s">
        <v>4106</v>
      </c>
      <c r="D108" s="39" t="s">
        <v>547</v>
      </c>
      <c r="E108" s="39" t="s">
        <v>3839</v>
      </c>
      <c r="F108" s="50">
        <v>6525</v>
      </c>
      <c r="G108" s="39" t="s">
        <v>4105</v>
      </c>
      <c r="H108" s="41">
        <v>1100</v>
      </c>
      <c r="I108" s="41">
        <v>495</v>
      </c>
      <c r="J108" s="41"/>
      <c r="K108" s="40">
        <f ca="1">TODAY()-1</f>
        <v>43993</v>
      </c>
    </row>
    <row r="109" spans="1:11">
      <c r="A109" s="39" t="s">
        <v>53</v>
      </c>
      <c r="B109" s="39" t="s">
        <v>4104</v>
      </c>
      <c r="C109" s="39" t="s">
        <v>4103</v>
      </c>
      <c r="D109" s="39" t="s">
        <v>3863</v>
      </c>
      <c r="E109" s="39" t="s">
        <v>3839</v>
      </c>
      <c r="F109" s="50">
        <v>6905</v>
      </c>
      <c r="G109" s="39" t="s">
        <v>4102</v>
      </c>
      <c r="H109" s="41">
        <v>1100</v>
      </c>
      <c r="I109" s="41"/>
      <c r="J109" s="41"/>
      <c r="K109" s="40">
        <f ca="1">TODAY()-63</f>
        <v>43931</v>
      </c>
    </row>
    <row r="110" spans="1:11">
      <c r="A110" s="39" t="s">
        <v>450</v>
      </c>
      <c r="B110" s="39" t="s">
        <v>1378</v>
      </c>
      <c r="C110" s="39" t="s">
        <v>4101</v>
      </c>
      <c r="D110" s="39" t="s">
        <v>3896</v>
      </c>
      <c r="E110" s="39" t="s">
        <v>3839</v>
      </c>
      <c r="F110" s="50">
        <v>6082</v>
      </c>
      <c r="G110" s="39" t="s">
        <v>4100</v>
      </c>
      <c r="H110" s="41">
        <v>1100</v>
      </c>
      <c r="I110" s="41"/>
      <c r="J110" s="41"/>
      <c r="K110" s="40">
        <f ca="1">TODAY()-54</f>
        <v>43940</v>
      </c>
    </row>
    <row r="111" spans="1:11">
      <c r="A111" s="39" t="s">
        <v>254</v>
      </c>
      <c r="B111" s="39" t="s">
        <v>1208</v>
      </c>
      <c r="C111" s="39" t="s">
        <v>4099</v>
      </c>
      <c r="D111" s="39" t="s">
        <v>3847</v>
      </c>
      <c r="E111" s="39" t="s">
        <v>3839</v>
      </c>
      <c r="F111" s="50">
        <v>6517</v>
      </c>
      <c r="G111" s="39" t="s">
        <v>4098</v>
      </c>
      <c r="H111" s="41">
        <v>1100</v>
      </c>
      <c r="I111" s="41"/>
      <c r="J111" s="41"/>
      <c r="K111" s="40">
        <f ca="1">TODAY()-50</f>
        <v>43944</v>
      </c>
    </row>
    <row r="112" spans="1:11">
      <c r="A112" s="39" t="s">
        <v>2271</v>
      </c>
      <c r="B112" s="39" t="s">
        <v>4097</v>
      </c>
      <c r="C112" s="39" t="s">
        <v>4096</v>
      </c>
      <c r="D112" s="39" t="s">
        <v>4095</v>
      </c>
      <c r="E112" s="39" t="s">
        <v>3839</v>
      </c>
      <c r="F112" s="50">
        <v>6248</v>
      </c>
      <c r="G112" s="39" t="s">
        <v>4094</v>
      </c>
      <c r="H112" s="41">
        <v>1100</v>
      </c>
      <c r="I112" s="41"/>
      <c r="J112" s="41"/>
      <c r="K112" s="40">
        <f ca="1">TODAY()-26</f>
        <v>43968</v>
      </c>
    </row>
    <row r="113" spans="1:11">
      <c r="A113" s="39" t="s">
        <v>4093</v>
      </c>
      <c r="B113" s="39" t="s">
        <v>852</v>
      </c>
      <c r="C113" s="39" t="s">
        <v>4092</v>
      </c>
      <c r="D113" s="39" t="s">
        <v>4091</v>
      </c>
      <c r="E113" s="39" t="s">
        <v>3839</v>
      </c>
      <c r="F113" s="50">
        <v>6798</v>
      </c>
      <c r="G113" s="39" t="s">
        <v>4090</v>
      </c>
      <c r="H113" s="41">
        <v>1100</v>
      </c>
      <c r="I113" s="41"/>
      <c r="J113" s="41"/>
      <c r="K113" s="40">
        <f ca="1">TODAY()-25</f>
        <v>43969</v>
      </c>
    </row>
    <row r="114" spans="1:11">
      <c r="A114" s="39" t="s">
        <v>4089</v>
      </c>
      <c r="B114" s="39" t="s">
        <v>1311</v>
      </c>
      <c r="C114" s="39" t="s">
        <v>4088</v>
      </c>
      <c r="D114" s="39" t="s">
        <v>3905</v>
      </c>
      <c r="E114" s="39" t="s">
        <v>3839</v>
      </c>
      <c r="F114" s="50">
        <v>6790</v>
      </c>
      <c r="G114" s="39" t="s">
        <v>4087</v>
      </c>
      <c r="H114" s="41">
        <v>1100</v>
      </c>
      <c r="I114" s="41"/>
      <c r="J114" s="41"/>
      <c r="K114" s="40">
        <f ca="1">TODAY()-17</f>
        <v>43977</v>
      </c>
    </row>
    <row r="115" spans="1:11">
      <c r="A115" s="39" t="s">
        <v>3432</v>
      </c>
      <c r="B115" s="39" t="s">
        <v>2116</v>
      </c>
      <c r="C115" s="39" t="s">
        <v>4086</v>
      </c>
      <c r="D115" s="39" t="s">
        <v>3971</v>
      </c>
      <c r="E115" s="39" t="s">
        <v>3839</v>
      </c>
      <c r="F115" s="50">
        <v>6074</v>
      </c>
      <c r="G115" s="39" t="s">
        <v>4085</v>
      </c>
      <c r="H115" s="41">
        <v>1100</v>
      </c>
      <c r="I115" s="41"/>
      <c r="J115" s="41"/>
      <c r="K115" s="40">
        <f ca="1">TODAY()-9</f>
        <v>43985</v>
      </c>
    </row>
    <row r="116" spans="1:11">
      <c r="A116" s="39" t="s">
        <v>107</v>
      </c>
      <c r="B116" s="39" t="s">
        <v>4084</v>
      </c>
      <c r="C116" s="39" t="s">
        <v>4083</v>
      </c>
      <c r="D116" s="39" t="s">
        <v>3863</v>
      </c>
      <c r="E116" s="39" t="s">
        <v>3839</v>
      </c>
      <c r="F116" s="50">
        <v>6902</v>
      </c>
      <c r="G116" s="39" t="s">
        <v>4082</v>
      </c>
      <c r="H116" s="41">
        <v>1100</v>
      </c>
      <c r="I116" s="41"/>
      <c r="J116" s="41"/>
      <c r="K116" s="40">
        <f ca="1">TODAY()-7</f>
        <v>43987</v>
      </c>
    </row>
    <row r="117" spans="1:11">
      <c r="A117" s="39" t="s">
        <v>882</v>
      </c>
      <c r="B117" s="39" t="s">
        <v>4081</v>
      </c>
      <c r="C117" s="39" t="s">
        <v>4080</v>
      </c>
      <c r="D117" s="39" t="s">
        <v>3987</v>
      </c>
      <c r="E117" s="39" t="s">
        <v>3839</v>
      </c>
      <c r="F117" s="50">
        <v>6098</v>
      </c>
      <c r="G117" s="39" t="s">
        <v>4079</v>
      </c>
      <c r="H117" s="41"/>
      <c r="I117" s="41"/>
      <c r="J117" s="41"/>
      <c r="K117" s="40"/>
    </row>
    <row r="118" spans="1:11">
      <c r="A118" s="39" t="s">
        <v>2109</v>
      </c>
      <c r="B118" s="39" t="s">
        <v>4078</v>
      </c>
      <c r="C118" s="39" t="s">
        <v>4077</v>
      </c>
      <c r="D118" s="39" t="s">
        <v>3917</v>
      </c>
      <c r="E118" s="39" t="s">
        <v>3839</v>
      </c>
      <c r="F118" s="50">
        <v>6119</v>
      </c>
      <c r="G118" s="39" t="s">
        <v>4076</v>
      </c>
      <c r="H118" s="41"/>
      <c r="I118" s="41"/>
      <c r="J118" s="41"/>
      <c r="K118" s="40"/>
    </row>
    <row r="119" spans="1:11">
      <c r="A119" s="39" t="s">
        <v>1303</v>
      </c>
      <c r="B119" s="39" t="s">
        <v>4075</v>
      </c>
      <c r="C119" s="39" t="s">
        <v>4074</v>
      </c>
      <c r="D119" s="39" t="s">
        <v>4073</v>
      </c>
      <c r="E119" s="39" t="s">
        <v>3839</v>
      </c>
      <c r="F119" s="50">
        <v>6426</v>
      </c>
      <c r="G119" s="39" t="s">
        <v>4072</v>
      </c>
      <c r="H119" s="41"/>
      <c r="I119" s="41"/>
      <c r="J119" s="41"/>
      <c r="K119" s="40"/>
    </row>
    <row r="120" spans="1:11">
      <c r="A120" s="39" t="s">
        <v>1190</v>
      </c>
      <c r="B120" s="39" t="s">
        <v>4071</v>
      </c>
      <c r="C120" s="39" t="s">
        <v>4070</v>
      </c>
      <c r="D120" s="39" t="s">
        <v>4069</v>
      </c>
      <c r="E120" s="39" t="s">
        <v>3839</v>
      </c>
      <c r="F120" s="50">
        <v>6018</v>
      </c>
      <c r="G120" s="39" t="s">
        <v>4068</v>
      </c>
      <c r="H120" s="41"/>
      <c r="I120" s="41"/>
      <c r="J120" s="41"/>
      <c r="K120" s="40"/>
    </row>
    <row r="121" spans="1:11">
      <c r="A121" s="39" t="s">
        <v>239</v>
      </c>
      <c r="B121" s="39" t="s">
        <v>1224</v>
      </c>
      <c r="C121" s="39" t="s">
        <v>4067</v>
      </c>
      <c r="D121" s="39" t="s">
        <v>4066</v>
      </c>
      <c r="E121" s="39" t="s">
        <v>3839</v>
      </c>
      <c r="F121" s="50">
        <v>6759</v>
      </c>
      <c r="G121" s="39" t="s">
        <v>4065</v>
      </c>
      <c r="H121" s="41"/>
      <c r="I121" s="41"/>
      <c r="J121" s="41"/>
      <c r="K121" s="40"/>
    </row>
    <row r="122" spans="1:11">
      <c r="A122" s="39" t="s">
        <v>994</v>
      </c>
      <c r="B122" s="39" t="s">
        <v>2151</v>
      </c>
      <c r="C122" s="39" t="s">
        <v>4064</v>
      </c>
      <c r="D122" s="39" t="s">
        <v>3917</v>
      </c>
      <c r="E122" s="39" t="s">
        <v>3839</v>
      </c>
      <c r="F122" s="50">
        <v>6110</v>
      </c>
      <c r="G122" s="39" t="s">
        <v>4063</v>
      </c>
      <c r="H122" s="41"/>
      <c r="I122" s="41"/>
      <c r="J122" s="41"/>
      <c r="K122" s="40"/>
    </row>
    <row r="123" spans="1:11">
      <c r="A123" s="39" t="s">
        <v>160</v>
      </c>
      <c r="B123" s="39" t="s">
        <v>619</v>
      </c>
      <c r="C123" s="39" t="s">
        <v>4062</v>
      </c>
      <c r="D123" s="39" t="s">
        <v>3977</v>
      </c>
      <c r="E123" s="39" t="s">
        <v>3839</v>
      </c>
      <c r="F123" s="50">
        <v>6070</v>
      </c>
      <c r="G123" s="39" t="s">
        <v>4061</v>
      </c>
      <c r="H123" s="41"/>
      <c r="I123" s="41"/>
      <c r="J123" s="41"/>
      <c r="K123" s="40"/>
    </row>
    <row r="124" spans="1:11">
      <c r="A124" s="39" t="s">
        <v>989</v>
      </c>
      <c r="B124" s="39" t="s">
        <v>1667</v>
      </c>
      <c r="C124" s="39" t="s">
        <v>4060</v>
      </c>
      <c r="D124" s="39" t="s">
        <v>3840</v>
      </c>
      <c r="E124" s="39" t="s">
        <v>3839</v>
      </c>
      <c r="F124" s="50">
        <v>6820</v>
      </c>
      <c r="G124" s="39" t="s">
        <v>4059</v>
      </c>
      <c r="H124" s="41"/>
      <c r="I124" s="41"/>
      <c r="J124" s="41"/>
      <c r="K124" s="40"/>
    </row>
    <row r="125" spans="1:11">
      <c r="A125" s="39" t="s">
        <v>3642</v>
      </c>
      <c r="B125" s="39" t="s">
        <v>242</v>
      </c>
      <c r="C125" s="39" t="s">
        <v>4058</v>
      </c>
      <c r="D125" s="39" t="s">
        <v>4057</v>
      </c>
      <c r="E125" s="39" t="s">
        <v>3839</v>
      </c>
      <c r="F125" s="50">
        <v>6405</v>
      </c>
      <c r="G125" s="39" t="s">
        <v>4056</v>
      </c>
      <c r="H125" s="41"/>
      <c r="I125" s="41"/>
      <c r="J125" s="41"/>
      <c r="K125" s="40"/>
    </row>
    <row r="126" spans="1:11">
      <c r="A126" s="39" t="s">
        <v>1613</v>
      </c>
      <c r="B126" s="39" t="s">
        <v>4055</v>
      </c>
      <c r="C126" s="39" t="s">
        <v>4054</v>
      </c>
      <c r="D126" s="39" t="s">
        <v>4053</v>
      </c>
      <c r="E126" s="39" t="s">
        <v>3839</v>
      </c>
      <c r="F126" s="50">
        <v>6033</v>
      </c>
      <c r="G126" s="39" t="s">
        <v>4052</v>
      </c>
      <c r="H126" s="41"/>
      <c r="I126" s="41"/>
      <c r="J126" s="41"/>
      <c r="K126" s="40"/>
    </row>
    <row r="127" spans="1:11">
      <c r="A127" s="39" t="s">
        <v>1199</v>
      </c>
      <c r="B127" s="39" t="s">
        <v>4051</v>
      </c>
      <c r="C127" s="39" t="s">
        <v>4050</v>
      </c>
      <c r="D127" s="39" t="s">
        <v>4049</v>
      </c>
      <c r="E127" s="39" t="s">
        <v>3839</v>
      </c>
      <c r="F127" s="50">
        <v>6024</v>
      </c>
      <c r="G127" s="39" t="s">
        <v>4048</v>
      </c>
      <c r="H127" s="41"/>
      <c r="I127" s="41"/>
      <c r="J127" s="41"/>
      <c r="K127" s="40"/>
    </row>
    <row r="128" spans="1:11">
      <c r="A128" s="39" t="s">
        <v>160</v>
      </c>
      <c r="B128" s="39" t="s">
        <v>4047</v>
      </c>
      <c r="C128" s="39" t="s">
        <v>4046</v>
      </c>
      <c r="D128" s="39" t="s">
        <v>3983</v>
      </c>
      <c r="E128" s="39" t="s">
        <v>3839</v>
      </c>
      <c r="F128" s="50">
        <v>6854</v>
      </c>
      <c r="G128" s="39"/>
      <c r="H128" s="41"/>
      <c r="I128" s="41"/>
      <c r="J128" s="41"/>
      <c r="K128" s="40"/>
    </row>
    <row r="129" spans="1:11">
      <c r="A129" s="39" t="s">
        <v>1362</v>
      </c>
      <c r="B129" s="39" t="s">
        <v>4045</v>
      </c>
      <c r="C129" s="39" t="s">
        <v>4044</v>
      </c>
      <c r="D129" s="39" t="s">
        <v>4043</v>
      </c>
      <c r="E129" s="39" t="s">
        <v>3839</v>
      </c>
      <c r="F129" s="50">
        <v>6032</v>
      </c>
      <c r="G129" s="39" t="s">
        <v>4042</v>
      </c>
      <c r="H129" s="41"/>
      <c r="I129" s="41"/>
      <c r="J129" s="41"/>
      <c r="K129" s="40"/>
    </row>
    <row r="130" spans="1:11">
      <c r="A130" s="39" t="s">
        <v>4041</v>
      </c>
      <c r="B130" s="39" t="s">
        <v>1642</v>
      </c>
      <c r="C130" s="39" t="s">
        <v>4040</v>
      </c>
      <c r="D130" s="39" t="s">
        <v>3855</v>
      </c>
      <c r="E130" s="39" t="s">
        <v>3839</v>
      </c>
      <c r="F130" s="50">
        <v>6437</v>
      </c>
      <c r="G130" s="39"/>
      <c r="H130" s="41"/>
      <c r="I130" s="41"/>
      <c r="J130" s="41"/>
      <c r="K130" s="40"/>
    </row>
    <row r="131" spans="1:11">
      <c r="A131" s="39" t="s">
        <v>2953</v>
      </c>
      <c r="B131" s="39" t="s">
        <v>87</v>
      </c>
      <c r="C131" s="39" t="s">
        <v>4039</v>
      </c>
      <c r="D131" s="39" t="s">
        <v>4038</v>
      </c>
      <c r="E131" s="39" t="s">
        <v>3839</v>
      </c>
      <c r="F131" s="50">
        <v>6801</v>
      </c>
      <c r="G131" s="39" t="s">
        <v>4037</v>
      </c>
      <c r="H131" s="41"/>
      <c r="I131" s="41"/>
      <c r="J131" s="41"/>
      <c r="K131" s="40"/>
    </row>
    <row r="132" spans="1:11">
      <c r="A132" s="39" t="s">
        <v>1084</v>
      </c>
      <c r="B132" s="39" t="s">
        <v>4036</v>
      </c>
      <c r="C132" s="39" t="s">
        <v>4035</v>
      </c>
      <c r="D132" s="39" t="s">
        <v>4034</v>
      </c>
      <c r="E132" s="39" t="s">
        <v>3839</v>
      </c>
      <c r="F132" s="50">
        <v>6877</v>
      </c>
      <c r="G132" s="39"/>
      <c r="H132" s="41"/>
      <c r="I132" s="41"/>
      <c r="J132" s="41"/>
      <c r="K132" s="40"/>
    </row>
    <row r="133" spans="1:11">
      <c r="A133" s="39" t="s">
        <v>1071</v>
      </c>
      <c r="B133" s="39" t="s">
        <v>1906</v>
      </c>
      <c r="C133" s="39" t="s">
        <v>4033</v>
      </c>
      <c r="D133" s="39" t="s">
        <v>3983</v>
      </c>
      <c r="E133" s="39" t="s">
        <v>3839</v>
      </c>
      <c r="F133" s="50">
        <v>6851</v>
      </c>
      <c r="G133" s="39" t="s">
        <v>4032</v>
      </c>
      <c r="H133" s="41"/>
      <c r="I133" s="41"/>
      <c r="J133" s="41"/>
      <c r="K133" s="40"/>
    </row>
    <row r="134" spans="1:11">
      <c r="A134" s="39" t="s">
        <v>873</v>
      </c>
      <c r="B134" s="39" t="s">
        <v>3360</v>
      </c>
      <c r="C134" s="39" t="s">
        <v>4031</v>
      </c>
      <c r="D134" s="39" t="s">
        <v>4030</v>
      </c>
      <c r="E134" s="39" t="s">
        <v>3839</v>
      </c>
      <c r="F134" s="50">
        <v>6831</v>
      </c>
      <c r="G134" s="39" t="s">
        <v>4029</v>
      </c>
      <c r="H134" s="41"/>
      <c r="I134" s="41"/>
      <c r="J134" s="41"/>
      <c r="K134" s="40"/>
    </row>
    <row r="135" spans="1:11">
      <c r="A135" s="39" t="s">
        <v>1216</v>
      </c>
      <c r="B135" s="39" t="s">
        <v>4028</v>
      </c>
      <c r="C135" s="39" t="s">
        <v>4027</v>
      </c>
      <c r="D135" s="39" t="s">
        <v>4026</v>
      </c>
      <c r="E135" s="39" t="s">
        <v>3839</v>
      </c>
      <c r="F135" s="50">
        <v>6052</v>
      </c>
      <c r="G135" s="39" t="s">
        <v>4025</v>
      </c>
      <c r="H135" s="41"/>
      <c r="I135" s="41"/>
      <c r="J135" s="41"/>
      <c r="K135" s="40"/>
    </row>
    <row r="136" spans="1:11">
      <c r="A136" s="39" t="s">
        <v>2305</v>
      </c>
      <c r="B136" s="39" t="s">
        <v>4024</v>
      </c>
      <c r="C136" s="39" t="s">
        <v>4023</v>
      </c>
      <c r="D136" s="39" t="s">
        <v>3855</v>
      </c>
      <c r="E136" s="39" t="s">
        <v>3839</v>
      </c>
      <c r="F136" s="50">
        <v>6437</v>
      </c>
      <c r="G136" s="39" t="s">
        <v>4022</v>
      </c>
      <c r="H136" s="41"/>
      <c r="I136" s="41"/>
      <c r="J136" s="41"/>
      <c r="K136" s="40"/>
    </row>
    <row r="137" spans="1:11">
      <c r="A137" s="39" t="s">
        <v>254</v>
      </c>
      <c r="B137" s="39" t="s">
        <v>1592</v>
      </c>
      <c r="C137" s="39" t="s">
        <v>4021</v>
      </c>
      <c r="D137" s="39" t="s">
        <v>3847</v>
      </c>
      <c r="E137" s="39" t="s">
        <v>3839</v>
      </c>
      <c r="F137" s="50">
        <v>6517</v>
      </c>
      <c r="G137" s="39" t="s">
        <v>4020</v>
      </c>
      <c r="H137" s="41"/>
      <c r="I137" s="41"/>
      <c r="J137" s="41"/>
      <c r="K137" s="40"/>
    </row>
    <row r="138" spans="1:11">
      <c r="A138" s="39" t="s">
        <v>4019</v>
      </c>
      <c r="B138" s="39" t="s">
        <v>998</v>
      </c>
      <c r="C138" s="39" t="s">
        <v>4018</v>
      </c>
      <c r="D138" s="39" t="s">
        <v>1688</v>
      </c>
      <c r="E138" s="39" t="s">
        <v>3839</v>
      </c>
      <c r="F138" s="50">
        <v>6071</v>
      </c>
      <c r="G138" s="39" t="s">
        <v>4017</v>
      </c>
      <c r="H138" s="41"/>
      <c r="I138" s="41"/>
      <c r="J138" s="41"/>
      <c r="K138" s="40"/>
    </row>
    <row r="139" spans="1:11">
      <c r="A139" s="39" t="s">
        <v>1375</v>
      </c>
      <c r="B139" s="39" t="s">
        <v>1587</v>
      </c>
      <c r="C139" s="39" t="s">
        <v>4016</v>
      </c>
      <c r="D139" s="39" t="s">
        <v>3847</v>
      </c>
      <c r="E139" s="39" t="s">
        <v>3839</v>
      </c>
      <c r="F139" s="50">
        <v>6517</v>
      </c>
      <c r="G139" s="39"/>
      <c r="H139" s="41"/>
      <c r="I139" s="41"/>
      <c r="J139" s="41"/>
      <c r="K139" s="40"/>
    </row>
    <row r="140" spans="1:11">
      <c r="A140" s="39" t="s">
        <v>4015</v>
      </c>
      <c r="B140" s="39" t="s">
        <v>993</v>
      </c>
      <c r="C140" s="39" t="s">
        <v>4014</v>
      </c>
      <c r="D140" s="39" t="s">
        <v>3917</v>
      </c>
      <c r="E140" s="39" t="s">
        <v>3839</v>
      </c>
      <c r="F140" s="50">
        <v>6107</v>
      </c>
      <c r="G140" s="39" t="s">
        <v>4013</v>
      </c>
      <c r="H140" s="41"/>
      <c r="I140" s="41"/>
      <c r="J140" s="41"/>
      <c r="K140" s="40"/>
    </row>
    <row r="141" spans="1:11">
      <c r="A141" s="39" t="s">
        <v>1031</v>
      </c>
      <c r="B141" s="39" t="s">
        <v>2232</v>
      </c>
      <c r="C141" s="39" t="s">
        <v>4012</v>
      </c>
      <c r="D141" s="39" t="s">
        <v>4011</v>
      </c>
      <c r="E141" s="39" t="s">
        <v>3839</v>
      </c>
      <c r="F141" s="50">
        <v>6770</v>
      </c>
      <c r="G141" s="39" t="s">
        <v>4010</v>
      </c>
      <c r="H141" s="41"/>
      <c r="I141" s="41"/>
      <c r="J141" s="41"/>
      <c r="K141" s="40"/>
    </row>
    <row r="142" spans="1:11">
      <c r="A142" s="39" t="s">
        <v>755</v>
      </c>
      <c r="B142" s="39" t="s">
        <v>1106</v>
      </c>
      <c r="C142" s="39" t="s">
        <v>4009</v>
      </c>
      <c r="D142" s="39" t="s">
        <v>3863</v>
      </c>
      <c r="E142" s="39" t="s">
        <v>3839</v>
      </c>
      <c r="F142" s="50">
        <v>6905</v>
      </c>
      <c r="G142" s="39" t="s">
        <v>4008</v>
      </c>
      <c r="H142" s="41"/>
      <c r="I142" s="41"/>
      <c r="J142" s="41"/>
      <c r="K142" s="40"/>
    </row>
    <row r="143" spans="1:11">
      <c r="A143" s="39" t="s">
        <v>1043</v>
      </c>
      <c r="B143" s="39" t="s">
        <v>4007</v>
      </c>
      <c r="C143" s="39" t="s">
        <v>4006</v>
      </c>
      <c r="D143" s="39" t="s">
        <v>3948</v>
      </c>
      <c r="E143" s="39" t="s">
        <v>3839</v>
      </c>
      <c r="F143" s="50">
        <v>6870</v>
      </c>
      <c r="G143" s="39" t="s">
        <v>4005</v>
      </c>
      <c r="H143" s="41"/>
      <c r="I143" s="41"/>
      <c r="J143" s="41"/>
      <c r="K143" s="40"/>
    </row>
    <row r="144" spans="1:11">
      <c r="A144" s="39" t="s">
        <v>116</v>
      </c>
      <c r="B144" s="39" t="s">
        <v>4004</v>
      </c>
      <c r="C144" s="39" t="s">
        <v>4003</v>
      </c>
      <c r="D144" s="39" t="s">
        <v>4002</v>
      </c>
      <c r="E144" s="39" t="s">
        <v>3839</v>
      </c>
      <c r="F144" s="50">
        <v>6430</v>
      </c>
      <c r="G144" s="39" t="s">
        <v>4001</v>
      </c>
      <c r="H144" s="41"/>
      <c r="I144" s="41"/>
      <c r="J144" s="41"/>
      <c r="K144" s="40"/>
    </row>
    <row r="145" spans="1:11">
      <c r="A145" s="39" t="s">
        <v>2124</v>
      </c>
      <c r="B145" s="39" t="s">
        <v>4000</v>
      </c>
      <c r="C145" s="39" t="s">
        <v>3999</v>
      </c>
      <c r="D145" s="39" t="s">
        <v>3977</v>
      </c>
      <c r="E145" s="39" t="s">
        <v>3839</v>
      </c>
      <c r="F145" s="50">
        <v>6070</v>
      </c>
      <c r="G145" s="39" t="s">
        <v>3998</v>
      </c>
      <c r="H145" s="41"/>
      <c r="I145" s="41"/>
      <c r="J145" s="41"/>
      <c r="K145" s="40"/>
    </row>
    <row r="146" spans="1:11">
      <c r="A146" s="39" t="s">
        <v>1204</v>
      </c>
      <c r="B146" s="39" t="s">
        <v>3997</v>
      </c>
      <c r="C146" s="39" t="s">
        <v>3996</v>
      </c>
      <c r="D146" s="39" t="s">
        <v>3938</v>
      </c>
      <c r="E146" s="39" t="s">
        <v>3839</v>
      </c>
      <c r="F146" s="50">
        <v>6355</v>
      </c>
      <c r="G146" s="39" t="s">
        <v>3995</v>
      </c>
      <c r="H146" s="41"/>
      <c r="I146" s="41"/>
      <c r="J146" s="41"/>
      <c r="K146" s="40"/>
    </row>
    <row r="147" spans="1:11">
      <c r="A147" s="39" t="s">
        <v>48</v>
      </c>
      <c r="B147" s="39" t="s">
        <v>3994</v>
      </c>
      <c r="C147" s="39" t="s">
        <v>3993</v>
      </c>
      <c r="D147" s="39" t="s">
        <v>3851</v>
      </c>
      <c r="E147" s="39" t="s">
        <v>3839</v>
      </c>
      <c r="F147" s="50">
        <v>6605</v>
      </c>
      <c r="G147" s="39" t="s">
        <v>3992</v>
      </c>
      <c r="H147" s="41"/>
      <c r="I147" s="41"/>
      <c r="J147" s="41"/>
      <c r="K147" s="40"/>
    </row>
    <row r="148" spans="1:11">
      <c r="A148" s="39" t="s">
        <v>489</v>
      </c>
      <c r="B148" s="39" t="s">
        <v>1538</v>
      </c>
      <c r="C148" s="39" t="s">
        <v>3991</v>
      </c>
      <c r="D148" s="39" t="s">
        <v>3855</v>
      </c>
      <c r="E148" s="39" t="s">
        <v>3839</v>
      </c>
      <c r="F148" s="50">
        <v>6437</v>
      </c>
      <c r="G148" s="39" t="s">
        <v>3990</v>
      </c>
      <c r="H148" s="41"/>
      <c r="I148" s="41"/>
      <c r="J148" s="41"/>
      <c r="K148" s="40"/>
    </row>
    <row r="149" spans="1:11">
      <c r="A149" s="39" t="s">
        <v>3989</v>
      </c>
      <c r="B149" s="39" t="s">
        <v>2085</v>
      </c>
      <c r="C149" s="39" t="s">
        <v>3988</v>
      </c>
      <c r="D149" s="39" t="s">
        <v>3987</v>
      </c>
      <c r="E149" s="39" t="s">
        <v>3839</v>
      </c>
      <c r="F149" s="50">
        <v>6098</v>
      </c>
      <c r="G149" s="39" t="s">
        <v>3986</v>
      </c>
      <c r="H149" s="41"/>
      <c r="I149" s="41"/>
      <c r="J149" s="41"/>
      <c r="K149" s="40"/>
    </row>
    <row r="150" spans="1:11">
      <c r="A150" s="39" t="s">
        <v>3985</v>
      </c>
      <c r="B150" s="39" t="s">
        <v>1093</v>
      </c>
      <c r="C150" s="39" t="s">
        <v>3984</v>
      </c>
      <c r="D150" s="39" t="s">
        <v>3983</v>
      </c>
      <c r="E150" s="39" t="s">
        <v>3839</v>
      </c>
      <c r="F150" s="50">
        <v>6850</v>
      </c>
      <c r="G150" s="39" t="s">
        <v>3982</v>
      </c>
      <c r="H150" s="41"/>
      <c r="I150" s="41"/>
      <c r="J150" s="41"/>
      <c r="K150" s="40"/>
    </row>
    <row r="151" spans="1:11">
      <c r="A151" s="39" t="s">
        <v>1199</v>
      </c>
      <c r="B151" s="39" t="s">
        <v>3066</v>
      </c>
      <c r="C151" s="39" t="s">
        <v>3981</v>
      </c>
      <c r="D151" s="39" t="s">
        <v>3938</v>
      </c>
      <c r="E151" s="39" t="s">
        <v>3839</v>
      </c>
      <c r="F151" s="50">
        <v>6355</v>
      </c>
      <c r="G151" s="39" t="s">
        <v>3980</v>
      </c>
      <c r="H151" s="41"/>
      <c r="I151" s="41"/>
      <c r="J151" s="41"/>
      <c r="K151" s="40"/>
    </row>
    <row r="152" spans="1:11">
      <c r="A152" s="39" t="s">
        <v>3979</v>
      </c>
      <c r="B152" s="39" t="s">
        <v>3059</v>
      </c>
      <c r="C152" s="39" t="s">
        <v>3978</v>
      </c>
      <c r="D152" s="39" t="s">
        <v>3977</v>
      </c>
      <c r="E152" s="39" t="s">
        <v>3839</v>
      </c>
      <c r="F152" s="50">
        <v>6070</v>
      </c>
      <c r="G152" s="39" t="s">
        <v>3976</v>
      </c>
      <c r="H152" s="41"/>
      <c r="I152" s="41"/>
      <c r="J152" s="41"/>
      <c r="K152" s="40"/>
    </row>
    <row r="153" spans="1:11">
      <c r="A153" s="39" t="s">
        <v>74</v>
      </c>
      <c r="B153" s="39" t="s">
        <v>3975</v>
      </c>
      <c r="C153" s="39" t="s">
        <v>3974</v>
      </c>
      <c r="D153" s="39" t="s">
        <v>3874</v>
      </c>
      <c r="E153" s="39" t="s">
        <v>3839</v>
      </c>
      <c r="F153" s="50">
        <v>6001</v>
      </c>
      <c r="G153" s="39" t="s">
        <v>3973</v>
      </c>
      <c r="H153" s="41"/>
      <c r="I153" s="41"/>
      <c r="J153" s="41"/>
      <c r="K153" s="40"/>
    </row>
    <row r="154" spans="1:11">
      <c r="A154" s="39" t="s">
        <v>2167</v>
      </c>
      <c r="B154" s="39" t="s">
        <v>1079</v>
      </c>
      <c r="C154" s="39" t="s">
        <v>3972</v>
      </c>
      <c r="D154" s="39" t="s">
        <v>3971</v>
      </c>
      <c r="E154" s="39" t="s">
        <v>3839</v>
      </c>
      <c r="F154" s="50">
        <v>6074</v>
      </c>
      <c r="G154" s="39" t="s">
        <v>3970</v>
      </c>
      <c r="H154" s="41"/>
      <c r="I154" s="41"/>
      <c r="J154" s="41"/>
      <c r="K154" s="40"/>
    </row>
    <row r="155" spans="1:11">
      <c r="A155" s="39" t="s">
        <v>48</v>
      </c>
      <c r="B155" s="39" t="s">
        <v>3969</v>
      </c>
      <c r="C155" s="39" t="s">
        <v>3968</v>
      </c>
      <c r="D155" s="39" t="s">
        <v>3967</v>
      </c>
      <c r="E155" s="39" t="s">
        <v>3839</v>
      </c>
      <c r="F155" s="50">
        <v>6111</v>
      </c>
      <c r="G155" s="39" t="s">
        <v>3966</v>
      </c>
      <c r="H155" s="41"/>
      <c r="I155" s="41"/>
      <c r="J155" s="41"/>
      <c r="K155" s="40"/>
    </row>
    <row r="156" spans="1:11">
      <c r="A156" s="39" t="s">
        <v>1287</v>
      </c>
      <c r="B156" s="39" t="s">
        <v>2022</v>
      </c>
      <c r="C156" s="39" t="s">
        <v>3965</v>
      </c>
      <c r="D156" s="39" t="s">
        <v>3871</v>
      </c>
      <c r="E156" s="39" t="s">
        <v>3839</v>
      </c>
      <c r="F156" s="50">
        <v>6078</v>
      </c>
      <c r="G156" s="39"/>
      <c r="H156" s="41"/>
      <c r="I156" s="41"/>
      <c r="J156" s="41"/>
      <c r="K156" s="40"/>
    </row>
    <row r="157" spans="1:11">
      <c r="A157" s="39" t="s">
        <v>2874</v>
      </c>
      <c r="B157" s="39" t="s">
        <v>923</v>
      </c>
      <c r="C157" s="39" t="s">
        <v>3964</v>
      </c>
      <c r="D157" s="39" t="s">
        <v>3863</v>
      </c>
      <c r="E157" s="39" t="s">
        <v>3839</v>
      </c>
      <c r="F157" s="50">
        <v>6903</v>
      </c>
      <c r="G157" s="39" t="s">
        <v>3963</v>
      </c>
      <c r="H157" s="41"/>
      <c r="I157" s="41"/>
      <c r="J157" s="41"/>
      <c r="K157" s="40"/>
    </row>
    <row r="158" spans="1:11">
      <c r="A158" s="39" t="s">
        <v>160</v>
      </c>
      <c r="B158" s="39" t="s">
        <v>3962</v>
      </c>
      <c r="C158" s="39" t="s">
        <v>3961</v>
      </c>
      <c r="D158" s="39" t="s">
        <v>3960</v>
      </c>
      <c r="E158" s="39" t="s">
        <v>3839</v>
      </c>
      <c r="F158" s="50">
        <v>6108</v>
      </c>
      <c r="G158" s="39" t="s">
        <v>3959</v>
      </c>
      <c r="H158" s="41"/>
      <c r="I158" s="41"/>
      <c r="J158" s="41"/>
      <c r="K158" s="40"/>
    </row>
    <row r="159" spans="1:11">
      <c r="A159" s="39" t="s">
        <v>3958</v>
      </c>
      <c r="B159" s="39" t="s">
        <v>1455</v>
      </c>
      <c r="C159" s="39" t="s">
        <v>3957</v>
      </c>
      <c r="D159" s="39" t="s">
        <v>3956</v>
      </c>
      <c r="E159" s="39" t="s">
        <v>3839</v>
      </c>
      <c r="F159" s="50">
        <v>6807</v>
      </c>
      <c r="G159" s="39" t="s">
        <v>3955</v>
      </c>
      <c r="H159" s="41"/>
      <c r="I159" s="41"/>
      <c r="J159" s="41"/>
      <c r="K159" s="40"/>
    </row>
    <row r="160" spans="1:11">
      <c r="A160" s="39" t="s">
        <v>1118</v>
      </c>
      <c r="B160" s="39" t="s">
        <v>3954</v>
      </c>
      <c r="C160" s="39" t="s">
        <v>3953</v>
      </c>
      <c r="D160" s="39" t="s">
        <v>3952</v>
      </c>
      <c r="E160" s="39" t="s">
        <v>3839</v>
      </c>
      <c r="F160" s="50">
        <v>6854</v>
      </c>
      <c r="G160" s="39" t="s">
        <v>3951</v>
      </c>
      <c r="H160" s="41"/>
      <c r="I160" s="41"/>
      <c r="J160" s="41"/>
      <c r="K160" s="40"/>
    </row>
    <row r="161" spans="1:11">
      <c r="A161" s="39" t="s">
        <v>3950</v>
      </c>
      <c r="B161" s="39" t="s">
        <v>1133</v>
      </c>
      <c r="C161" s="39" t="s">
        <v>3949</v>
      </c>
      <c r="D161" s="39" t="s">
        <v>3948</v>
      </c>
      <c r="E161" s="39" t="s">
        <v>3839</v>
      </c>
      <c r="F161" s="50">
        <v>6870</v>
      </c>
      <c r="G161" s="39" t="s">
        <v>3947</v>
      </c>
      <c r="H161" s="41"/>
      <c r="I161" s="41"/>
      <c r="J161" s="41"/>
      <c r="K161" s="40"/>
    </row>
    <row r="162" spans="1:11">
      <c r="A162" s="39" t="s">
        <v>1229</v>
      </c>
      <c r="B162" s="39" t="s">
        <v>919</v>
      </c>
      <c r="C162" s="39" t="s">
        <v>3946</v>
      </c>
      <c r="D162" s="39" t="s">
        <v>3847</v>
      </c>
      <c r="E162" s="39" t="s">
        <v>3839</v>
      </c>
      <c r="F162" s="50">
        <v>6517</v>
      </c>
      <c r="G162" s="39" t="s">
        <v>3945</v>
      </c>
      <c r="H162" s="41"/>
      <c r="I162" s="41"/>
      <c r="J162" s="41"/>
      <c r="K162" s="40"/>
    </row>
    <row r="163" spans="1:11">
      <c r="A163" s="39" t="s">
        <v>489</v>
      </c>
      <c r="B163" s="39" t="s">
        <v>916</v>
      </c>
      <c r="C163" s="39" t="s">
        <v>3944</v>
      </c>
      <c r="D163" s="39" t="s">
        <v>3917</v>
      </c>
      <c r="E163" s="39" t="s">
        <v>3839</v>
      </c>
      <c r="F163" s="50">
        <v>6107</v>
      </c>
      <c r="G163" s="39" t="s">
        <v>3943</v>
      </c>
      <c r="H163" s="41"/>
      <c r="I163" s="41"/>
      <c r="J163" s="41"/>
      <c r="K163" s="40"/>
    </row>
    <row r="164" spans="1:11">
      <c r="A164" s="39" t="s">
        <v>1199</v>
      </c>
      <c r="B164" s="39" t="s">
        <v>3942</v>
      </c>
      <c r="C164" s="39" t="s">
        <v>3941</v>
      </c>
      <c r="D164" s="39" t="s">
        <v>3859</v>
      </c>
      <c r="E164" s="39" t="s">
        <v>3839</v>
      </c>
      <c r="F164" s="50">
        <v>6515</v>
      </c>
      <c r="G164" s="39" t="s">
        <v>3940</v>
      </c>
      <c r="H164" s="41"/>
      <c r="I164" s="41"/>
      <c r="J164" s="41"/>
      <c r="K164" s="40"/>
    </row>
    <row r="165" spans="1:11">
      <c r="A165" s="39" t="s">
        <v>873</v>
      </c>
      <c r="B165" s="39" t="s">
        <v>1193</v>
      </c>
      <c r="C165" s="39" t="s">
        <v>3939</v>
      </c>
      <c r="D165" s="39" t="s">
        <v>3938</v>
      </c>
      <c r="E165" s="39" t="s">
        <v>3839</v>
      </c>
      <c r="F165" s="50">
        <v>6355</v>
      </c>
      <c r="G165" s="39" t="s">
        <v>3937</v>
      </c>
      <c r="H165" s="41"/>
      <c r="I165" s="41"/>
      <c r="J165" s="41"/>
      <c r="K165" s="40"/>
    </row>
    <row r="166" spans="1:11">
      <c r="A166" s="39" t="s">
        <v>2968</v>
      </c>
      <c r="B166" s="39" t="s">
        <v>3936</v>
      </c>
      <c r="C166" s="39" t="s">
        <v>3935</v>
      </c>
      <c r="D166" s="39" t="s">
        <v>3896</v>
      </c>
      <c r="E166" s="39" t="s">
        <v>3839</v>
      </c>
      <c r="F166" s="50">
        <v>6082</v>
      </c>
      <c r="G166" s="39" t="s">
        <v>3934</v>
      </c>
      <c r="H166" s="41"/>
      <c r="I166" s="41"/>
      <c r="J166" s="41"/>
      <c r="K166" s="40"/>
    </row>
    <row r="167" spans="1:11">
      <c r="A167" s="39" t="s">
        <v>3933</v>
      </c>
      <c r="B167" s="39" t="s">
        <v>146</v>
      </c>
      <c r="C167" s="39" t="s">
        <v>3932</v>
      </c>
      <c r="D167" s="39" t="s">
        <v>793</v>
      </c>
      <c r="E167" s="39" t="s">
        <v>3839</v>
      </c>
      <c r="F167" s="50">
        <v>6010</v>
      </c>
      <c r="G167" s="39" t="s">
        <v>3931</v>
      </c>
      <c r="H167" s="41"/>
      <c r="I167" s="41"/>
      <c r="J167" s="41"/>
      <c r="K167" s="40"/>
    </row>
    <row r="168" spans="1:11">
      <c r="A168" s="39" t="s">
        <v>1221</v>
      </c>
      <c r="B168" s="39" t="s">
        <v>3930</v>
      </c>
      <c r="C168" s="39" t="s">
        <v>3929</v>
      </c>
      <c r="D168" s="39" t="s">
        <v>3928</v>
      </c>
      <c r="E168" s="39" t="s">
        <v>3839</v>
      </c>
      <c r="F168" s="50">
        <v>6447</v>
      </c>
      <c r="G168" s="39" t="s">
        <v>3927</v>
      </c>
      <c r="H168" s="41"/>
      <c r="I168" s="41"/>
      <c r="J168" s="41"/>
      <c r="K168" s="40"/>
    </row>
    <row r="169" spans="1:11">
      <c r="A169" s="39" t="s">
        <v>3926</v>
      </c>
      <c r="B169" s="39" t="s">
        <v>3925</v>
      </c>
      <c r="C169" s="39" t="s">
        <v>3924</v>
      </c>
      <c r="D169" s="39" t="s">
        <v>3923</v>
      </c>
      <c r="E169" s="39" t="s">
        <v>3839</v>
      </c>
      <c r="F169" s="50">
        <v>6375</v>
      </c>
      <c r="G169" s="39" t="s">
        <v>3922</v>
      </c>
      <c r="H169" s="41"/>
      <c r="I169" s="41"/>
      <c r="J169" s="41"/>
      <c r="K169" s="40"/>
    </row>
    <row r="170" spans="1:11">
      <c r="A170" s="39" t="s">
        <v>314</v>
      </c>
      <c r="B170" s="39" t="s">
        <v>1184</v>
      </c>
      <c r="C170" s="39" t="s">
        <v>3921</v>
      </c>
      <c r="D170" s="39" t="s">
        <v>3859</v>
      </c>
      <c r="E170" s="39" t="s">
        <v>3839</v>
      </c>
      <c r="F170" s="50">
        <v>6515</v>
      </c>
      <c r="G170" s="39" t="s">
        <v>3920</v>
      </c>
      <c r="H170" s="41"/>
      <c r="I170" s="41"/>
      <c r="J170" s="41"/>
      <c r="K170" s="40"/>
    </row>
    <row r="171" spans="1:11">
      <c r="A171" s="39" t="s">
        <v>2000</v>
      </c>
      <c r="B171" s="39" t="s">
        <v>3919</v>
      </c>
      <c r="C171" s="39" t="s">
        <v>3918</v>
      </c>
      <c r="D171" s="39" t="s">
        <v>3917</v>
      </c>
      <c r="E171" s="39" t="s">
        <v>3839</v>
      </c>
      <c r="F171" s="50">
        <v>6127</v>
      </c>
      <c r="G171" s="39" t="s">
        <v>3916</v>
      </c>
      <c r="H171" s="41"/>
      <c r="I171" s="41"/>
      <c r="J171" s="41"/>
      <c r="K171" s="40"/>
    </row>
    <row r="172" spans="1:11">
      <c r="A172" s="39" t="s">
        <v>2008</v>
      </c>
      <c r="B172" s="39" t="s">
        <v>1066</v>
      </c>
      <c r="C172" s="39" t="s">
        <v>3915</v>
      </c>
      <c r="D172" s="39" t="s">
        <v>3914</v>
      </c>
      <c r="E172" s="39" t="s">
        <v>3839</v>
      </c>
      <c r="F172" s="50">
        <v>6896</v>
      </c>
      <c r="G172" s="39" t="s">
        <v>3913</v>
      </c>
      <c r="H172" s="41"/>
      <c r="I172" s="41"/>
      <c r="J172" s="41"/>
      <c r="K172" s="40"/>
    </row>
    <row r="173" spans="1:11">
      <c r="A173" s="39" t="s">
        <v>745</v>
      </c>
      <c r="B173" s="39" t="s">
        <v>1173</v>
      </c>
      <c r="C173" s="39" t="s">
        <v>3912</v>
      </c>
      <c r="D173" s="39" t="s">
        <v>770</v>
      </c>
      <c r="E173" s="39" t="s">
        <v>3839</v>
      </c>
      <c r="F173" s="50">
        <v>6457</v>
      </c>
      <c r="G173" s="39" t="s">
        <v>3911</v>
      </c>
      <c r="H173" s="41"/>
      <c r="I173" s="41"/>
      <c r="J173" s="41"/>
      <c r="K173" s="40"/>
    </row>
    <row r="174" spans="1:11">
      <c r="A174" s="39" t="s">
        <v>1003</v>
      </c>
      <c r="B174" s="39" t="s">
        <v>3910</v>
      </c>
      <c r="C174" s="39" t="s">
        <v>3909</v>
      </c>
      <c r="D174" s="39" t="s">
        <v>2075</v>
      </c>
      <c r="E174" s="39" t="s">
        <v>3839</v>
      </c>
      <c r="F174" s="50">
        <v>6897</v>
      </c>
      <c r="G174" s="39" t="s">
        <v>3908</v>
      </c>
      <c r="H174" s="41"/>
      <c r="I174" s="41"/>
      <c r="J174" s="41"/>
      <c r="K174" s="40"/>
    </row>
    <row r="175" spans="1:11">
      <c r="A175" s="39" t="s">
        <v>3907</v>
      </c>
      <c r="B175" s="39" t="s">
        <v>1061</v>
      </c>
      <c r="C175" s="39" t="s">
        <v>3906</v>
      </c>
      <c r="D175" s="39" t="s">
        <v>3905</v>
      </c>
      <c r="E175" s="39" t="s">
        <v>3839</v>
      </c>
      <c r="F175" s="50">
        <v>6790</v>
      </c>
      <c r="G175" s="39" t="s">
        <v>3904</v>
      </c>
      <c r="H175" s="41"/>
      <c r="I175" s="41"/>
      <c r="J175" s="41"/>
      <c r="K175" s="40"/>
    </row>
    <row r="176" spans="1:11">
      <c r="A176" s="39" t="s">
        <v>331</v>
      </c>
      <c r="B176" s="39" t="s">
        <v>3903</v>
      </c>
      <c r="C176" s="39" t="s">
        <v>3902</v>
      </c>
      <c r="D176" s="39" t="s">
        <v>3890</v>
      </c>
      <c r="E176" s="39" t="s">
        <v>3839</v>
      </c>
      <c r="F176" s="50">
        <v>6484</v>
      </c>
      <c r="G176" s="39" t="s">
        <v>3901</v>
      </c>
      <c r="H176" s="41"/>
      <c r="I176" s="41"/>
      <c r="J176" s="41"/>
      <c r="K176" s="40"/>
    </row>
    <row r="177" spans="1:11">
      <c r="A177" s="39" t="s">
        <v>3900</v>
      </c>
      <c r="B177" s="39" t="s">
        <v>886</v>
      </c>
      <c r="C177" s="39" t="s">
        <v>3899</v>
      </c>
      <c r="D177" s="39" t="s">
        <v>2075</v>
      </c>
      <c r="E177" s="39" t="s">
        <v>3839</v>
      </c>
      <c r="F177" s="50">
        <v>6897</v>
      </c>
      <c r="G177" s="39" t="s">
        <v>3898</v>
      </c>
      <c r="H177" s="41"/>
      <c r="I177" s="41"/>
      <c r="J177" s="41"/>
      <c r="K177" s="40"/>
    </row>
    <row r="178" spans="1:11">
      <c r="A178" s="39" t="s">
        <v>2109</v>
      </c>
      <c r="B178" s="39" t="s">
        <v>1356</v>
      </c>
      <c r="C178" s="39" t="s">
        <v>3897</v>
      </c>
      <c r="D178" s="39" t="s">
        <v>3896</v>
      </c>
      <c r="E178" s="39" t="s">
        <v>3839</v>
      </c>
      <c r="F178" s="50">
        <v>6082</v>
      </c>
      <c r="G178" s="39" t="s">
        <v>3895</v>
      </c>
      <c r="H178" s="41"/>
      <c r="I178" s="41"/>
      <c r="J178" s="41"/>
      <c r="K178" s="40"/>
    </row>
    <row r="179" spans="1:11">
      <c r="A179" s="39" t="s">
        <v>909</v>
      </c>
      <c r="B179" s="39" t="s">
        <v>1164</v>
      </c>
      <c r="C179" s="39" t="s">
        <v>3894</v>
      </c>
      <c r="D179" s="39" t="s">
        <v>3893</v>
      </c>
      <c r="E179" s="39" t="s">
        <v>3839</v>
      </c>
      <c r="F179" s="50">
        <v>6470</v>
      </c>
      <c r="G179" s="39" t="s">
        <v>3892</v>
      </c>
      <c r="H179" s="41"/>
      <c r="I179" s="41"/>
      <c r="J179" s="41"/>
      <c r="K179" s="40"/>
    </row>
    <row r="180" spans="1:11">
      <c r="A180" s="39" t="s">
        <v>239</v>
      </c>
      <c r="B180" s="39" t="s">
        <v>2711</v>
      </c>
      <c r="C180" s="39" t="s">
        <v>3891</v>
      </c>
      <c r="D180" s="39" t="s">
        <v>3890</v>
      </c>
      <c r="E180" s="39" t="s">
        <v>3839</v>
      </c>
      <c r="F180" s="50">
        <v>6484</v>
      </c>
      <c r="G180" s="39" t="s">
        <v>3889</v>
      </c>
      <c r="H180" s="41"/>
      <c r="I180" s="41"/>
      <c r="J180" s="41"/>
      <c r="K180" s="40"/>
    </row>
    <row r="181" spans="1:11">
      <c r="A181" s="39" t="s">
        <v>3888</v>
      </c>
      <c r="B181" s="39" t="s">
        <v>1154</v>
      </c>
      <c r="C181" s="39" t="s">
        <v>3887</v>
      </c>
      <c r="D181" s="39" t="s">
        <v>3886</v>
      </c>
      <c r="E181" s="39" t="s">
        <v>3839</v>
      </c>
      <c r="F181" s="50">
        <v>6840</v>
      </c>
      <c r="G181" s="39" t="s">
        <v>3885</v>
      </c>
      <c r="H181" s="41"/>
      <c r="I181" s="41"/>
      <c r="J181" s="41"/>
      <c r="K181" s="40"/>
    </row>
    <row r="182" spans="1:11">
      <c r="A182" s="39" t="s">
        <v>1575</v>
      </c>
      <c r="B182" s="39" t="s">
        <v>3884</v>
      </c>
      <c r="C182" s="39" t="s">
        <v>3883</v>
      </c>
      <c r="D182" s="39" t="s">
        <v>3840</v>
      </c>
      <c r="E182" s="39" t="s">
        <v>3839</v>
      </c>
      <c r="F182" s="50">
        <v>6820</v>
      </c>
      <c r="G182" s="39" t="s">
        <v>3882</v>
      </c>
      <c r="H182" s="41"/>
      <c r="I182" s="41"/>
      <c r="J182" s="41"/>
      <c r="K182" s="40"/>
    </row>
    <row r="183" spans="1:11">
      <c r="A183" s="39" t="s">
        <v>53</v>
      </c>
      <c r="B183" s="39" t="s">
        <v>3881</v>
      </c>
      <c r="C183" s="39" t="s">
        <v>3880</v>
      </c>
      <c r="D183" s="39" t="s">
        <v>3859</v>
      </c>
      <c r="E183" s="39" t="s">
        <v>3839</v>
      </c>
      <c r="F183" s="50">
        <v>6511</v>
      </c>
      <c r="G183" s="39" t="s">
        <v>3879</v>
      </c>
      <c r="H183" s="41"/>
      <c r="I183" s="41"/>
      <c r="J183" s="41"/>
      <c r="K183" s="40"/>
    </row>
    <row r="184" spans="1:11">
      <c r="A184" s="39" t="s">
        <v>2828</v>
      </c>
      <c r="B184" s="39" t="s">
        <v>1125</v>
      </c>
      <c r="C184" s="39" t="s">
        <v>3878</v>
      </c>
      <c r="D184" s="39" t="s">
        <v>3877</v>
      </c>
      <c r="E184" s="39" t="s">
        <v>3839</v>
      </c>
      <c r="F184" s="50">
        <v>6370</v>
      </c>
      <c r="G184" s="39" t="s">
        <v>3876</v>
      </c>
      <c r="H184" s="41"/>
      <c r="I184" s="41"/>
      <c r="J184" s="41"/>
      <c r="K184" s="40"/>
    </row>
    <row r="185" spans="1:11">
      <c r="A185" s="39" t="s">
        <v>395</v>
      </c>
      <c r="B185" s="39" t="s">
        <v>1277</v>
      </c>
      <c r="C185" s="39" t="s">
        <v>3875</v>
      </c>
      <c r="D185" s="39" t="s">
        <v>3874</v>
      </c>
      <c r="E185" s="39" t="s">
        <v>3839</v>
      </c>
      <c r="F185" s="50">
        <v>6001</v>
      </c>
      <c r="G185" s="39" t="s">
        <v>3873</v>
      </c>
      <c r="H185" s="41"/>
      <c r="I185" s="41"/>
      <c r="J185" s="41"/>
      <c r="K185" s="40"/>
    </row>
    <row r="186" spans="1:11">
      <c r="A186" s="39" t="s">
        <v>147</v>
      </c>
      <c r="B186" s="39" t="s">
        <v>1972</v>
      </c>
      <c r="C186" s="39" t="s">
        <v>3872</v>
      </c>
      <c r="D186" s="39" t="s">
        <v>3871</v>
      </c>
      <c r="E186" s="39" t="s">
        <v>3839</v>
      </c>
      <c r="F186" s="50">
        <v>6078</v>
      </c>
      <c r="G186" s="39" t="s">
        <v>3870</v>
      </c>
      <c r="H186" s="41"/>
      <c r="I186" s="41"/>
      <c r="J186" s="41"/>
      <c r="K186" s="40"/>
    </row>
    <row r="187" spans="1:11">
      <c r="A187" s="39" t="s">
        <v>3869</v>
      </c>
      <c r="B187" s="39" t="s">
        <v>2329</v>
      </c>
      <c r="C187" s="39" t="s">
        <v>3868</v>
      </c>
      <c r="D187" s="39" t="s">
        <v>3867</v>
      </c>
      <c r="E187" s="39" t="s">
        <v>3839</v>
      </c>
      <c r="F187" s="50">
        <v>6410</v>
      </c>
      <c r="G187" s="39" t="s">
        <v>3866</v>
      </c>
      <c r="H187" s="41"/>
      <c r="I187" s="41"/>
      <c r="J187" s="41"/>
      <c r="K187" s="40"/>
    </row>
    <row r="188" spans="1:11">
      <c r="A188" s="39" t="s">
        <v>1039</v>
      </c>
      <c r="B188" s="39" t="s">
        <v>3865</v>
      </c>
      <c r="C188" s="39" t="s">
        <v>3864</v>
      </c>
      <c r="D188" s="39" t="s">
        <v>3863</v>
      </c>
      <c r="E188" s="39" t="s">
        <v>3839</v>
      </c>
      <c r="F188" s="50">
        <v>6903</v>
      </c>
      <c r="G188" s="39" t="s">
        <v>3862</v>
      </c>
      <c r="H188" s="41"/>
      <c r="I188" s="41"/>
      <c r="J188" s="41"/>
      <c r="K188" s="40"/>
    </row>
    <row r="189" spans="1:11">
      <c r="A189" s="39" t="s">
        <v>1084</v>
      </c>
      <c r="B189" s="39" t="s">
        <v>3861</v>
      </c>
      <c r="C189" s="39" t="s">
        <v>3860</v>
      </c>
      <c r="D189" s="39" t="s">
        <v>3859</v>
      </c>
      <c r="E189" s="39" t="s">
        <v>3839</v>
      </c>
      <c r="F189" s="50">
        <v>6513</v>
      </c>
      <c r="G189" s="39" t="s">
        <v>3858</v>
      </c>
      <c r="H189" s="41"/>
      <c r="I189" s="41"/>
      <c r="J189" s="41"/>
      <c r="K189" s="40"/>
    </row>
    <row r="190" spans="1:11">
      <c r="A190" s="39" t="s">
        <v>1238</v>
      </c>
      <c r="B190" s="39" t="s">
        <v>3857</v>
      </c>
      <c r="C190" s="39" t="s">
        <v>3856</v>
      </c>
      <c r="D190" s="39" t="s">
        <v>3855</v>
      </c>
      <c r="E190" s="39" t="s">
        <v>3839</v>
      </c>
      <c r="F190" s="50">
        <v>6437</v>
      </c>
      <c r="G190" s="39" t="s">
        <v>3854</v>
      </c>
      <c r="H190" s="41"/>
      <c r="I190" s="41"/>
      <c r="J190" s="41"/>
      <c r="K190" s="40"/>
    </row>
    <row r="191" spans="1:11">
      <c r="A191" s="39" t="s">
        <v>42</v>
      </c>
      <c r="B191" s="39" t="s">
        <v>3853</v>
      </c>
      <c r="C191" s="39" t="s">
        <v>3852</v>
      </c>
      <c r="D191" s="39" t="s">
        <v>3851</v>
      </c>
      <c r="E191" s="39" t="s">
        <v>3839</v>
      </c>
      <c r="F191" s="50">
        <v>6610</v>
      </c>
      <c r="G191" s="39" t="s">
        <v>3850</v>
      </c>
      <c r="H191" s="41"/>
      <c r="I191" s="41"/>
      <c r="J191" s="41"/>
      <c r="K191" s="40"/>
    </row>
    <row r="192" spans="1:11">
      <c r="A192" s="39" t="s">
        <v>1160</v>
      </c>
      <c r="B192" s="39" t="s">
        <v>3849</v>
      </c>
      <c r="C192" s="39" t="s">
        <v>3848</v>
      </c>
      <c r="D192" s="39" t="s">
        <v>3847</v>
      </c>
      <c r="E192" s="39" t="s">
        <v>3839</v>
      </c>
      <c r="F192" s="50">
        <v>6517</v>
      </c>
      <c r="G192" s="39" t="s">
        <v>3846</v>
      </c>
      <c r="H192" s="41"/>
      <c r="I192" s="41"/>
      <c r="J192" s="41"/>
      <c r="K192" s="40"/>
    </row>
    <row r="193" spans="1:11">
      <c r="A193" s="39" t="s">
        <v>53</v>
      </c>
      <c r="B193" s="39" t="s">
        <v>3845</v>
      </c>
      <c r="C193" s="39" t="s">
        <v>3844</v>
      </c>
      <c r="D193" s="39" t="s">
        <v>3843</v>
      </c>
      <c r="E193" s="39" t="s">
        <v>3839</v>
      </c>
      <c r="F193" s="50">
        <v>6611</v>
      </c>
      <c r="G193" s="39" t="s">
        <v>3842</v>
      </c>
      <c r="H193" s="41"/>
      <c r="I193" s="41"/>
      <c r="J193" s="41"/>
      <c r="K193" s="40"/>
    </row>
    <row r="194" spans="1:11">
      <c r="A194" s="39" t="s">
        <v>3435</v>
      </c>
      <c r="B194" s="39" t="s">
        <v>1715</v>
      </c>
      <c r="C194" s="39" t="s">
        <v>3841</v>
      </c>
      <c r="D194" s="39" t="s">
        <v>3840</v>
      </c>
      <c r="E194" s="39" t="s">
        <v>3839</v>
      </c>
      <c r="F194" s="50">
        <v>6820</v>
      </c>
      <c r="G194" s="39" t="s">
        <v>3838</v>
      </c>
      <c r="H194" s="41"/>
      <c r="I194" s="41"/>
      <c r="J194" s="41"/>
      <c r="K194" s="40"/>
    </row>
    <row r="195" spans="1:11">
      <c r="A195" s="39" t="s">
        <v>1018</v>
      </c>
      <c r="B195" s="39" t="s">
        <v>3837</v>
      </c>
      <c r="C195" s="39" t="s">
        <v>3836</v>
      </c>
      <c r="D195" s="39" t="s">
        <v>3828</v>
      </c>
      <c r="E195" s="39" t="s">
        <v>3827</v>
      </c>
      <c r="F195" s="50">
        <v>20007</v>
      </c>
      <c r="G195" s="39"/>
      <c r="H195" s="41"/>
      <c r="I195" s="41"/>
      <c r="J195" s="41"/>
      <c r="K195" s="40"/>
    </row>
    <row r="196" spans="1:11">
      <c r="A196" s="39" t="s">
        <v>147</v>
      </c>
      <c r="B196" s="39" t="s">
        <v>971</v>
      </c>
      <c r="C196" s="39" t="s">
        <v>3835</v>
      </c>
      <c r="D196" s="39" t="s">
        <v>3828</v>
      </c>
      <c r="E196" s="39" t="s">
        <v>3827</v>
      </c>
      <c r="F196" s="50">
        <v>20008</v>
      </c>
      <c r="G196" s="39" t="s">
        <v>3834</v>
      </c>
      <c r="H196" s="41"/>
      <c r="I196" s="41"/>
      <c r="J196" s="41"/>
      <c r="K196" s="40"/>
    </row>
    <row r="197" spans="1:11">
      <c r="A197" s="39" t="s">
        <v>3833</v>
      </c>
      <c r="B197" s="39" t="s">
        <v>912</v>
      </c>
      <c r="C197" s="39" t="s">
        <v>3832</v>
      </c>
      <c r="D197" s="39" t="s">
        <v>3828</v>
      </c>
      <c r="E197" s="39" t="s">
        <v>3827</v>
      </c>
      <c r="F197" s="50">
        <v>20015</v>
      </c>
      <c r="G197" s="39" t="s">
        <v>3831</v>
      </c>
      <c r="H197" s="41"/>
      <c r="I197" s="41"/>
      <c r="J197" s="41"/>
      <c r="K197" s="40"/>
    </row>
    <row r="198" spans="1:11">
      <c r="A198" s="39" t="s">
        <v>1026</v>
      </c>
      <c r="B198" s="39" t="s">
        <v>3830</v>
      </c>
      <c r="C198" s="39" t="s">
        <v>3829</v>
      </c>
      <c r="D198" s="39" t="s">
        <v>3828</v>
      </c>
      <c r="E198" s="39" t="s">
        <v>3827</v>
      </c>
      <c r="F198" s="50">
        <v>20007</v>
      </c>
      <c r="G198" s="39" t="s">
        <v>3826</v>
      </c>
      <c r="H198" s="41"/>
      <c r="I198" s="41"/>
      <c r="J198" s="41"/>
      <c r="K198" s="40"/>
    </row>
    <row r="199" spans="1:11">
      <c r="A199" s="39" t="s">
        <v>314</v>
      </c>
      <c r="B199" s="39" t="s">
        <v>872</v>
      </c>
      <c r="C199" s="39" t="s">
        <v>3825</v>
      </c>
      <c r="D199" s="39" t="s">
        <v>3824</v>
      </c>
      <c r="E199" s="39" t="s">
        <v>3823</v>
      </c>
      <c r="F199" s="50">
        <v>19950</v>
      </c>
      <c r="G199" s="39" t="s">
        <v>3822</v>
      </c>
      <c r="H199" s="41"/>
      <c r="I199" s="41"/>
      <c r="J199" s="41"/>
      <c r="K199" s="40"/>
    </row>
    <row r="200" spans="1:11">
      <c r="A200" s="39" t="s">
        <v>994</v>
      </c>
      <c r="B200" s="39" t="s">
        <v>927</v>
      </c>
      <c r="C200" s="39" t="s">
        <v>3821</v>
      </c>
      <c r="D200" s="39" t="s">
        <v>3781</v>
      </c>
      <c r="E200" s="39" t="s">
        <v>3730</v>
      </c>
      <c r="F200" s="50">
        <v>33138</v>
      </c>
      <c r="G200" s="39" t="s">
        <v>3820</v>
      </c>
      <c r="H200" s="41">
        <v>1100</v>
      </c>
      <c r="I200" s="41">
        <v>495</v>
      </c>
      <c r="J200" s="41"/>
      <c r="K200" s="40">
        <f ca="1">TODAY()-18</f>
        <v>43976</v>
      </c>
    </row>
    <row r="201" spans="1:11">
      <c r="A201" s="39" t="s">
        <v>980</v>
      </c>
      <c r="B201" s="39" t="s">
        <v>3819</v>
      </c>
      <c r="C201" s="39" t="s">
        <v>3818</v>
      </c>
      <c r="D201" s="39" t="s">
        <v>3817</v>
      </c>
      <c r="E201" s="39" t="s">
        <v>3730</v>
      </c>
      <c r="F201" s="50">
        <v>34108</v>
      </c>
      <c r="G201" s="39"/>
      <c r="H201" s="41"/>
      <c r="I201" s="41"/>
      <c r="J201" s="41"/>
      <c r="K201" s="40"/>
    </row>
    <row r="202" spans="1:11">
      <c r="A202" s="39" t="s">
        <v>2095</v>
      </c>
      <c r="B202" s="39" t="s">
        <v>3816</v>
      </c>
      <c r="C202" s="39" t="s">
        <v>3815</v>
      </c>
      <c r="D202" s="39" t="s">
        <v>3814</v>
      </c>
      <c r="E202" s="39" t="s">
        <v>3730</v>
      </c>
      <c r="F202" s="50">
        <v>33021</v>
      </c>
      <c r="G202" s="39" t="s">
        <v>3813</v>
      </c>
      <c r="H202" s="41"/>
      <c r="I202" s="41"/>
      <c r="J202" s="41"/>
      <c r="K202" s="40"/>
    </row>
    <row r="203" spans="1:11">
      <c r="A203" s="39" t="s">
        <v>3812</v>
      </c>
      <c r="B203" s="39" t="s">
        <v>1013</v>
      </c>
      <c r="C203" s="39" t="s">
        <v>3811</v>
      </c>
      <c r="D203" s="39" t="s">
        <v>3810</v>
      </c>
      <c r="E203" s="39" t="s">
        <v>3730</v>
      </c>
      <c r="F203" s="50">
        <v>33486</v>
      </c>
      <c r="G203" s="39" t="s">
        <v>3809</v>
      </c>
      <c r="H203" s="41"/>
      <c r="I203" s="41"/>
      <c r="J203" s="41"/>
      <c r="K203" s="40"/>
    </row>
    <row r="204" spans="1:11">
      <c r="A204" s="39" t="s">
        <v>3808</v>
      </c>
      <c r="B204" s="39" t="s">
        <v>1030</v>
      </c>
      <c r="C204" s="39" t="s">
        <v>3807</v>
      </c>
      <c r="D204" s="39" t="s">
        <v>3745</v>
      </c>
      <c r="E204" s="39" t="s">
        <v>3730</v>
      </c>
      <c r="F204" s="50">
        <v>33186</v>
      </c>
      <c r="G204" s="39" t="s">
        <v>3806</v>
      </c>
      <c r="H204" s="41"/>
      <c r="I204" s="41"/>
      <c r="J204" s="41"/>
      <c r="K204" s="40"/>
    </row>
    <row r="205" spans="1:11">
      <c r="A205" s="39" t="s">
        <v>868</v>
      </c>
      <c r="B205" s="39" t="s">
        <v>3805</v>
      </c>
      <c r="C205" s="39" t="s">
        <v>3804</v>
      </c>
      <c r="D205" s="39" t="s">
        <v>3803</v>
      </c>
      <c r="E205" s="39" t="s">
        <v>3730</v>
      </c>
      <c r="F205" s="50">
        <v>33304</v>
      </c>
      <c r="G205" s="39"/>
      <c r="H205" s="41"/>
      <c r="I205" s="41"/>
      <c r="J205" s="41"/>
      <c r="K205" s="40"/>
    </row>
    <row r="206" spans="1:11">
      <c r="A206" s="39" t="s">
        <v>484</v>
      </c>
      <c r="B206" s="39" t="s">
        <v>3802</v>
      </c>
      <c r="C206" s="39" t="s">
        <v>3801</v>
      </c>
      <c r="D206" s="39" t="s">
        <v>3800</v>
      </c>
      <c r="E206" s="39" t="s">
        <v>3730</v>
      </c>
      <c r="F206" s="50">
        <v>32309</v>
      </c>
      <c r="G206" s="39" t="s">
        <v>3799</v>
      </c>
      <c r="H206" s="41"/>
      <c r="I206" s="41"/>
      <c r="J206" s="41"/>
      <c r="K206" s="40"/>
    </row>
    <row r="207" spans="1:11">
      <c r="A207" s="39" t="s">
        <v>708</v>
      </c>
      <c r="B207" s="39" t="s">
        <v>3798</v>
      </c>
      <c r="C207" s="39" t="s">
        <v>3797</v>
      </c>
      <c r="D207" s="39" t="s">
        <v>3796</v>
      </c>
      <c r="E207" s="39" t="s">
        <v>3730</v>
      </c>
      <c r="F207" s="50">
        <v>33543</v>
      </c>
      <c r="G207" s="39"/>
      <c r="H207" s="41"/>
      <c r="I207" s="41"/>
      <c r="J207" s="41"/>
      <c r="K207" s="40"/>
    </row>
    <row r="208" spans="1:11">
      <c r="A208" s="39" t="s">
        <v>235</v>
      </c>
      <c r="B208" s="39" t="s">
        <v>3795</v>
      </c>
      <c r="C208" s="39" t="s">
        <v>3794</v>
      </c>
      <c r="D208" s="39" t="s">
        <v>3793</v>
      </c>
      <c r="E208" s="39" t="s">
        <v>3730</v>
      </c>
      <c r="F208" s="50">
        <v>33071</v>
      </c>
      <c r="G208" s="39" t="s">
        <v>3792</v>
      </c>
      <c r="H208" s="41"/>
      <c r="I208" s="41"/>
      <c r="J208" s="41"/>
      <c r="K208" s="40"/>
    </row>
    <row r="209" spans="1:11">
      <c r="A209" s="39" t="s">
        <v>48</v>
      </c>
      <c r="B209" s="39" t="s">
        <v>3791</v>
      </c>
      <c r="C209" s="39" t="s">
        <v>3790</v>
      </c>
      <c r="D209" s="39" t="s">
        <v>3789</v>
      </c>
      <c r="E209" s="39" t="s">
        <v>3730</v>
      </c>
      <c r="F209" s="50">
        <v>32169</v>
      </c>
      <c r="G209" s="39" t="s">
        <v>3788</v>
      </c>
      <c r="H209" s="41"/>
      <c r="I209" s="41"/>
      <c r="J209" s="41"/>
      <c r="K209" s="40"/>
    </row>
    <row r="210" spans="1:11">
      <c r="A210" s="39" t="s">
        <v>3787</v>
      </c>
      <c r="B210" s="39" t="s">
        <v>1882</v>
      </c>
      <c r="C210" s="39" t="s">
        <v>3786</v>
      </c>
      <c r="D210" s="39" t="s">
        <v>3785</v>
      </c>
      <c r="E210" s="39" t="s">
        <v>3730</v>
      </c>
      <c r="F210" s="50">
        <v>32792</v>
      </c>
      <c r="G210" s="39" t="s">
        <v>3784</v>
      </c>
      <c r="H210" s="41"/>
      <c r="I210" s="41"/>
      <c r="J210" s="41"/>
      <c r="K210" s="40"/>
    </row>
    <row r="211" spans="1:11">
      <c r="A211" s="39" t="s">
        <v>900</v>
      </c>
      <c r="B211" s="39" t="s">
        <v>3783</v>
      </c>
      <c r="C211" s="39" t="s">
        <v>3782</v>
      </c>
      <c r="D211" s="39" t="s">
        <v>3781</v>
      </c>
      <c r="E211" s="39" t="s">
        <v>3730</v>
      </c>
      <c r="F211" s="50">
        <v>33168</v>
      </c>
      <c r="G211" s="39" t="s">
        <v>3780</v>
      </c>
      <c r="H211" s="41"/>
      <c r="I211" s="41"/>
      <c r="J211" s="41"/>
      <c r="K211" s="40"/>
    </row>
    <row r="212" spans="1:11">
      <c r="A212" s="39" t="s">
        <v>69</v>
      </c>
      <c r="B212" s="39" t="s">
        <v>984</v>
      </c>
      <c r="C212" s="39" t="s">
        <v>3779</v>
      </c>
      <c r="D212" s="39" t="s">
        <v>3778</v>
      </c>
      <c r="E212" s="39" t="s">
        <v>3730</v>
      </c>
      <c r="F212" s="50">
        <v>33712</v>
      </c>
      <c r="G212" s="39" t="s">
        <v>3777</v>
      </c>
      <c r="H212" s="41"/>
      <c r="I212" s="41"/>
      <c r="J212" s="41"/>
      <c r="K212" s="40"/>
    </row>
    <row r="213" spans="1:11">
      <c r="A213" s="39" t="s">
        <v>1383</v>
      </c>
      <c r="B213" s="39" t="s">
        <v>1874</v>
      </c>
      <c r="C213" s="39" t="s">
        <v>3776</v>
      </c>
      <c r="D213" s="39" t="s">
        <v>3775</v>
      </c>
      <c r="E213" s="39" t="s">
        <v>3730</v>
      </c>
      <c r="F213" s="50">
        <v>32409</v>
      </c>
      <c r="G213" s="39" t="s">
        <v>3774</v>
      </c>
      <c r="H213" s="41"/>
      <c r="I213" s="41"/>
      <c r="J213" s="41"/>
      <c r="K213" s="40"/>
    </row>
    <row r="214" spans="1:11">
      <c r="A214" s="39" t="s">
        <v>810</v>
      </c>
      <c r="B214" s="39" t="s">
        <v>3773</v>
      </c>
      <c r="C214" s="39" t="s">
        <v>3772</v>
      </c>
      <c r="D214" s="39" t="s">
        <v>3771</v>
      </c>
      <c r="E214" s="39" t="s">
        <v>3730</v>
      </c>
      <c r="F214" s="50">
        <v>32176</v>
      </c>
      <c r="G214" s="39"/>
      <c r="H214" s="41"/>
      <c r="I214" s="41"/>
      <c r="J214" s="41"/>
      <c r="K214" s="40"/>
    </row>
    <row r="215" spans="1:11">
      <c r="A215" s="39" t="s">
        <v>3770</v>
      </c>
      <c r="B215" s="39" t="s">
        <v>1051</v>
      </c>
      <c r="C215" s="39" t="s">
        <v>3769</v>
      </c>
      <c r="D215" s="39" t="s">
        <v>3768</v>
      </c>
      <c r="E215" s="39" t="s">
        <v>3730</v>
      </c>
      <c r="F215" s="50">
        <v>33813</v>
      </c>
      <c r="G215" s="39" t="s">
        <v>3767</v>
      </c>
      <c r="H215" s="41"/>
      <c r="I215" s="41"/>
      <c r="J215" s="41"/>
      <c r="K215" s="40"/>
    </row>
    <row r="216" spans="1:11">
      <c r="A216" s="39" t="s">
        <v>587</v>
      </c>
      <c r="B216" s="39" t="s">
        <v>704</v>
      </c>
      <c r="C216" s="39" t="s">
        <v>3766</v>
      </c>
      <c r="D216" s="39" t="s">
        <v>3765</v>
      </c>
      <c r="E216" s="39" t="s">
        <v>3730</v>
      </c>
      <c r="F216" s="50">
        <v>33467</v>
      </c>
      <c r="G216" s="39" t="s">
        <v>3764</v>
      </c>
      <c r="H216" s="41"/>
      <c r="I216" s="41"/>
      <c r="J216" s="41"/>
      <c r="K216" s="40"/>
    </row>
    <row r="217" spans="1:11">
      <c r="A217" s="39" t="s">
        <v>155</v>
      </c>
      <c r="B217" s="39" t="s">
        <v>3763</v>
      </c>
      <c r="C217" s="39" t="s">
        <v>3762</v>
      </c>
      <c r="D217" s="39" t="s">
        <v>3761</v>
      </c>
      <c r="E217" s="39" t="s">
        <v>3730</v>
      </c>
      <c r="F217" s="50">
        <v>32312</v>
      </c>
      <c r="G217" s="39" t="s">
        <v>3760</v>
      </c>
      <c r="H217" s="41"/>
      <c r="I217" s="41"/>
      <c r="J217" s="41"/>
      <c r="K217" s="40"/>
    </row>
    <row r="218" spans="1:11">
      <c r="A218" s="39" t="s">
        <v>3759</v>
      </c>
      <c r="B218" s="39" t="s">
        <v>805</v>
      </c>
      <c r="C218" s="39" t="s">
        <v>3758</v>
      </c>
      <c r="D218" s="39" t="s">
        <v>3757</v>
      </c>
      <c r="E218" s="39" t="s">
        <v>3730</v>
      </c>
      <c r="F218" s="50">
        <v>32127</v>
      </c>
      <c r="G218" s="39" t="s">
        <v>3756</v>
      </c>
      <c r="H218" s="41"/>
      <c r="I218" s="41"/>
      <c r="J218" s="41"/>
      <c r="K218" s="40"/>
    </row>
    <row r="219" spans="1:11">
      <c r="A219" s="39" t="s">
        <v>858</v>
      </c>
      <c r="B219" s="39" t="s">
        <v>3755</v>
      </c>
      <c r="C219" s="39" t="s">
        <v>3754</v>
      </c>
      <c r="D219" s="39" t="s">
        <v>3753</v>
      </c>
      <c r="E219" s="39" t="s">
        <v>3730</v>
      </c>
      <c r="F219" s="50">
        <v>32720</v>
      </c>
      <c r="G219" s="39" t="s">
        <v>3752</v>
      </c>
      <c r="H219" s="41"/>
      <c r="I219" s="41"/>
      <c r="J219" s="41"/>
      <c r="K219" s="40"/>
    </row>
    <row r="220" spans="1:11">
      <c r="A220" s="39" t="s">
        <v>1984</v>
      </c>
      <c r="B220" s="39" t="s">
        <v>3751</v>
      </c>
      <c r="C220" s="39" t="s">
        <v>3750</v>
      </c>
      <c r="D220" s="39" t="s">
        <v>3749</v>
      </c>
      <c r="E220" s="39" t="s">
        <v>3730</v>
      </c>
      <c r="F220" s="50">
        <v>33903</v>
      </c>
      <c r="G220" s="39" t="s">
        <v>3748</v>
      </c>
      <c r="H220" s="41"/>
      <c r="I220" s="41"/>
      <c r="J220" s="41"/>
      <c r="K220" s="40"/>
    </row>
    <row r="221" spans="1:11">
      <c r="A221" s="39" t="s">
        <v>235</v>
      </c>
      <c r="B221" s="39" t="s">
        <v>3747</v>
      </c>
      <c r="C221" s="39" t="s">
        <v>3746</v>
      </c>
      <c r="D221" s="39" t="s">
        <v>3745</v>
      </c>
      <c r="E221" s="39" t="s">
        <v>3730</v>
      </c>
      <c r="F221" s="50">
        <v>33176</v>
      </c>
      <c r="G221" s="39" t="s">
        <v>3744</v>
      </c>
      <c r="H221" s="41"/>
      <c r="I221" s="41"/>
      <c r="J221" s="41"/>
      <c r="K221" s="40"/>
    </row>
    <row r="222" spans="1:11">
      <c r="A222" s="39" t="s">
        <v>3743</v>
      </c>
      <c r="B222" s="39" t="s">
        <v>795</v>
      </c>
      <c r="C222" s="39" t="s">
        <v>3742</v>
      </c>
      <c r="D222" s="39" t="s">
        <v>3741</v>
      </c>
      <c r="E222" s="39" t="s">
        <v>3730</v>
      </c>
      <c r="F222" s="50">
        <v>33704</v>
      </c>
      <c r="G222" s="39" t="s">
        <v>3740</v>
      </c>
      <c r="H222" s="41"/>
      <c r="I222" s="41"/>
      <c r="J222" s="41"/>
      <c r="K222" s="40"/>
    </row>
    <row r="223" spans="1:11">
      <c r="A223" s="39" t="s">
        <v>460</v>
      </c>
      <c r="B223" s="39" t="s">
        <v>790</v>
      </c>
      <c r="C223" s="39" t="s">
        <v>3739</v>
      </c>
      <c r="D223" s="39" t="s">
        <v>3738</v>
      </c>
      <c r="E223" s="39" t="s">
        <v>3730</v>
      </c>
      <c r="F223" s="50">
        <v>32963</v>
      </c>
      <c r="G223" s="39" t="s">
        <v>3737</v>
      </c>
      <c r="H223" s="41"/>
      <c r="I223" s="41"/>
      <c r="J223" s="41"/>
      <c r="K223" s="40"/>
    </row>
    <row r="224" spans="1:11">
      <c r="A224" s="39" t="s">
        <v>651</v>
      </c>
      <c r="B224" s="39" t="s">
        <v>3736</v>
      </c>
      <c r="C224" s="39" t="s">
        <v>3735</v>
      </c>
      <c r="D224" s="39" t="s">
        <v>3734</v>
      </c>
      <c r="E224" s="39" t="s">
        <v>3730</v>
      </c>
      <c r="F224" s="50">
        <v>33063</v>
      </c>
      <c r="G224" s="39" t="s">
        <v>3733</v>
      </c>
      <c r="H224" s="41"/>
      <c r="I224" s="41"/>
      <c r="J224" s="41"/>
      <c r="K224" s="40"/>
    </row>
    <row r="225" spans="1:11">
      <c r="A225" s="39" t="s">
        <v>1870</v>
      </c>
      <c r="B225" s="39" t="s">
        <v>843</v>
      </c>
      <c r="C225" s="39" t="s">
        <v>3732</v>
      </c>
      <c r="D225" s="39" t="s">
        <v>3731</v>
      </c>
      <c r="E225" s="39" t="s">
        <v>3730</v>
      </c>
      <c r="F225" s="50">
        <v>33334</v>
      </c>
      <c r="G225" s="39" t="s">
        <v>3729</v>
      </c>
      <c r="H225" s="41"/>
      <c r="I225" s="41"/>
      <c r="J225" s="41"/>
      <c r="K225" s="40"/>
    </row>
    <row r="226" spans="1:11">
      <c r="A226" s="39" t="s">
        <v>48</v>
      </c>
      <c r="B226" s="39" t="s">
        <v>3728</v>
      </c>
      <c r="C226" s="39" t="s">
        <v>3727</v>
      </c>
      <c r="D226" s="39" t="s">
        <v>3726</v>
      </c>
      <c r="E226" s="39" t="s">
        <v>3683</v>
      </c>
      <c r="F226" s="50">
        <v>30220</v>
      </c>
      <c r="G226" s="39" t="s">
        <v>3725</v>
      </c>
      <c r="H226" s="41">
        <v>1100</v>
      </c>
      <c r="I226" s="41"/>
      <c r="J226" s="41"/>
      <c r="K226" s="40">
        <f ca="1">TODAY()-56</f>
        <v>43938</v>
      </c>
    </row>
    <row r="227" spans="1:11">
      <c r="A227" s="39" t="s">
        <v>3724</v>
      </c>
      <c r="B227" s="39" t="s">
        <v>832</v>
      </c>
      <c r="C227" s="39" t="s">
        <v>3723</v>
      </c>
      <c r="D227" s="39" t="s">
        <v>3722</v>
      </c>
      <c r="E227" s="39" t="s">
        <v>3683</v>
      </c>
      <c r="F227" s="50">
        <v>30563</v>
      </c>
      <c r="G227" s="39" t="s">
        <v>3721</v>
      </c>
      <c r="H227" s="41"/>
      <c r="I227" s="41"/>
      <c r="J227" s="41"/>
      <c r="K227" s="40"/>
    </row>
    <row r="228" spans="1:11">
      <c r="A228" s="39" t="s">
        <v>1784</v>
      </c>
      <c r="B228" s="39" t="s">
        <v>3720</v>
      </c>
      <c r="C228" s="39" t="s">
        <v>3719</v>
      </c>
      <c r="D228" s="39" t="s">
        <v>3696</v>
      </c>
      <c r="E228" s="39" t="s">
        <v>3683</v>
      </c>
      <c r="F228" s="50">
        <v>30312</v>
      </c>
      <c r="G228" s="39" t="s">
        <v>3718</v>
      </c>
      <c r="H228" s="41"/>
      <c r="I228" s="41"/>
      <c r="J228" s="41"/>
      <c r="K228" s="40"/>
    </row>
    <row r="229" spans="1:11">
      <c r="A229" s="39" t="s">
        <v>48</v>
      </c>
      <c r="B229" s="39" t="s">
        <v>3717</v>
      </c>
      <c r="C229" s="39" t="s">
        <v>3716</v>
      </c>
      <c r="D229" s="39" t="s">
        <v>3715</v>
      </c>
      <c r="E229" s="39" t="s">
        <v>3683</v>
      </c>
      <c r="F229" s="50">
        <v>30047</v>
      </c>
      <c r="G229" s="39" t="s">
        <v>3714</v>
      </c>
      <c r="H229" s="41"/>
      <c r="I229" s="41"/>
      <c r="J229" s="41"/>
      <c r="K229" s="40"/>
    </row>
    <row r="230" spans="1:11">
      <c r="A230" s="39" t="s">
        <v>3713</v>
      </c>
      <c r="B230" s="39" t="s">
        <v>744</v>
      </c>
      <c r="C230" s="39" t="s">
        <v>3712</v>
      </c>
      <c r="D230" s="39" t="s">
        <v>3711</v>
      </c>
      <c r="E230" s="39" t="s">
        <v>3683</v>
      </c>
      <c r="F230" s="50">
        <v>30121</v>
      </c>
      <c r="G230" s="39" t="s">
        <v>3710</v>
      </c>
      <c r="H230" s="41"/>
      <c r="I230" s="41"/>
      <c r="J230" s="41"/>
      <c r="K230" s="40"/>
    </row>
    <row r="231" spans="1:11">
      <c r="A231" s="39" t="s">
        <v>3709</v>
      </c>
      <c r="B231" s="39" t="s">
        <v>817</v>
      </c>
      <c r="C231" s="39" t="s">
        <v>3708</v>
      </c>
      <c r="D231" s="39" t="s">
        <v>3707</v>
      </c>
      <c r="E231" s="39" t="s">
        <v>3683</v>
      </c>
      <c r="F231" s="50">
        <v>30087</v>
      </c>
      <c r="G231" s="39" t="s">
        <v>3706</v>
      </c>
      <c r="H231" s="41"/>
      <c r="I231" s="41"/>
      <c r="J231" s="41"/>
      <c r="K231" s="40"/>
    </row>
    <row r="232" spans="1:11">
      <c r="A232" s="39" t="s">
        <v>239</v>
      </c>
      <c r="B232" s="39" t="s">
        <v>813</v>
      </c>
      <c r="C232" s="39" t="s">
        <v>3705</v>
      </c>
      <c r="D232" s="39" t="s">
        <v>3704</v>
      </c>
      <c r="E232" s="39" t="s">
        <v>3683</v>
      </c>
      <c r="F232" s="50">
        <v>30068</v>
      </c>
      <c r="G232" s="39" t="s">
        <v>3703</v>
      </c>
      <c r="H232" s="41"/>
      <c r="I232" s="41"/>
      <c r="J232" s="41"/>
      <c r="K232" s="40"/>
    </row>
    <row r="233" spans="1:11">
      <c r="A233" s="39" t="s">
        <v>116</v>
      </c>
      <c r="B233" s="39" t="s">
        <v>3702</v>
      </c>
      <c r="C233" s="39" t="s">
        <v>3701</v>
      </c>
      <c r="D233" s="39" t="s">
        <v>3700</v>
      </c>
      <c r="E233" s="39" t="s">
        <v>3683</v>
      </c>
      <c r="F233" s="50">
        <v>30120</v>
      </c>
      <c r="G233" s="39" t="s">
        <v>3699</v>
      </c>
      <c r="H233" s="41"/>
      <c r="I233" s="41"/>
      <c r="J233" s="41"/>
      <c r="K233" s="40"/>
    </row>
    <row r="234" spans="1:11">
      <c r="A234" s="39" t="s">
        <v>822</v>
      </c>
      <c r="B234" s="39" t="s">
        <v>3698</v>
      </c>
      <c r="C234" s="39" t="s">
        <v>3697</v>
      </c>
      <c r="D234" s="39" t="s">
        <v>3696</v>
      </c>
      <c r="E234" s="39" t="s">
        <v>3683</v>
      </c>
      <c r="F234" s="50">
        <v>30328</v>
      </c>
      <c r="G234" s="39" t="s">
        <v>3695</v>
      </c>
      <c r="H234" s="41"/>
      <c r="I234" s="41"/>
      <c r="J234" s="41"/>
      <c r="K234" s="40"/>
    </row>
    <row r="235" spans="1:11">
      <c r="A235" s="39" t="s">
        <v>801</v>
      </c>
      <c r="B235" s="39" t="s">
        <v>3694</v>
      </c>
      <c r="C235" s="39" t="s">
        <v>3693</v>
      </c>
      <c r="D235" s="39" t="s">
        <v>3692</v>
      </c>
      <c r="E235" s="39" t="s">
        <v>3683</v>
      </c>
      <c r="F235" s="50">
        <v>30076</v>
      </c>
      <c r="G235" s="39" t="s">
        <v>3691</v>
      </c>
      <c r="H235" s="41"/>
      <c r="I235" s="41"/>
      <c r="J235" s="41"/>
      <c r="K235" s="40"/>
    </row>
    <row r="236" spans="1:11">
      <c r="A236" s="39" t="s">
        <v>116</v>
      </c>
      <c r="B236" s="39" t="s">
        <v>3690</v>
      </c>
      <c r="C236" s="39" t="s">
        <v>3689</v>
      </c>
      <c r="D236" s="39" t="s">
        <v>3688</v>
      </c>
      <c r="E236" s="39" t="s">
        <v>3683</v>
      </c>
      <c r="F236" s="50">
        <v>30022</v>
      </c>
      <c r="G236" s="39" t="s">
        <v>3687</v>
      </c>
      <c r="H236" s="41"/>
      <c r="I236" s="41"/>
      <c r="J236" s="41"/>
      <c r="K236" s="40"/>
    </row>
    <row r="237" spans="1:11">
      <c r="A237" s="39" t="s">
        <v>182</v>
      </c>
      <c r="B237" s="39" t="s">
        <v>3686</v>
      </c>
      <c r="C237" s="39" t="s">
        <v>3685</v>
      </c>
      <c r="D237" s="39" t="s">
        <v>3684</v>
      </c>
      <c r="E237" s="39" t="s">
        <v>3683</v>
      </c>
      <c r="F237" s="50">
        <v>30024</v>
      </c>
      <c r="G237" s="39" t="s">
        <v>3682</v>
      </c>
      <c r="H237" s="41"/>
      <c r="I237" s="41"/>
      <c r="J237" s="41"/>
      <c r="K237" s="40"/>
    </row>
    <row r="238" spans="1:11">
      <c r="A238" s="39" t="s">
        <v>737</v>
      </c>
      <c r="B238" s="39" t="s">
        <v>3681</v>
      </c>
      <c r="C238" s="39" t="s">
        <v>3680</v>
      </c>
      <c r="D238" s="39" t="s">
        <v>3679</v>
      </c>
      <c r="E238" s="39" t="s">
        <v>3639</v>
      </c>
      <c r="F238" s="50">
        <v>96749</v>
      </c>
      <c r="G238" s="39" t="s">
        <v>3678</v>
      </c>
      <c r="H238" s="41">
        <v>1100</v>
      </c>
      <c r="I238" s="41"/>
      <c r="J238" s="41"/>
      <c r="K238" s="40">
        <f ca="1">TODAY()-1</f>
        <v>43993</v>
      </c>
    </row>
    <row r="239" spans="1:11">
      <c r="A239" s="39" t="s">
        <v>190</v>
      </c>
      <c r="B239" s="39" t="s">
        <v>3677</v>
      </c>
      <c r="C239" s="39" t="s">
        <v>3676</v>
      </c>
      <c r="D239" s="39" t="s">
        <v>3656</v>
      </c>
      <c r="E239" s="39" t="s">
        <v>3639</v>
      </c>
      <c r="F239" s="50">
        <v>96816</v>
      </c>
      <c r="G239" s="39" t="s">
        <v>3675</v>
      </c>
      <c r="H239" s="41"/>
      <c r="I239" s="41"/>
      <c r="J239" s="41"/>
      <c r="K239" s="40"/>
    </row>
    <row r="240" spans="1:11">
      <c r="A240" s="39" t="s">
        <v>3674</v>
      </c>
      <c r="B240" s="39" t="s">
        <v>1925</v>
      </c>
      <c r="C240" s="39" t="s">
        <v>3673</v>
      </c>
      <c r="D240" s="39" t="s">
        <v>3656</v>
      </c>
      <c r="E240" s="39" t="s">
        <v>3639</v>
      </c>
      <c r="F240" s="50">
        <v>96815</v>
      </c>
      <c r="G240" s="39" t="s">
        <v>3672</v>
      </c>
      <c r="H240" s="41"/>
      <c r="I240" s="41"/>
      <c r="J240" s="41"/>
      <c r="K240" s="40"/>
    </row>
    <row r="241" spans="1:11">
      <c r="A241" s="39" t="s">
        <v>160</v>
      </c>
      <c r="B241" s="39" t="s">
        <v>3671</v>
      </c>
      <c r="C241" s="39" t="s">
        <v>3670</v>
      </c>
      <c r="D241" s="39" t="s">
        <v>3656</v>
      </c>
      <c r="E241" s="39" t="s">
        <v>3639</v>
      </c>
      <c r="F241" s="50">
        <v>96816</v>
      </c>
      <c r="G241" s="39" t="s">
        <v>3669</v>
      </c>
      <c r="H241" s="41"/>
      <c r="I241" s="41"/>
      <c r="J241" s="41"/>
      <c r="K241" s="40"/>
    </row>
    <row r="242" spans="1:11">
      <c r="A242" s="39" t="s">
        <v>3521</v>
      </c>
      <c r="B242" s="39" t="s">
        <v>87</v>
      </c>
      <c r="C242" s="39" t="s">
        <v>3668</v>
      </c>
      <c r="D242" s="39" t="s">
        <v>3667</v>
      </c>
      <c r="E242" s="39" t="s">
        <v>3639</v>
      </c>
      <c r="F242" s="50">
        <v>96768</v>
      </c>
      <c r="G242" s="39" t="s">
        <v>3666</v>
      </c>
      <c r="H242" s="41"/>
      <c r="I242" s="41"/>
      <c r="J242" s="41"/>
      <c r="K242" s="40"/>
    </row>
    <row r="243" spans="1:11">
      <c r="A243" s="39" t="s">
        <v>3665</v>
      </c>
      <c r="B243" s="39" t="s">
        <v>1893</v>
      </c>
      <c r="C243" s="39" t="s">
        <v>3664</v>
      </c>
      <c r="D243" s="39" t="s">
        <v>3663</v>
      </c>
      <c r="E243" s="39" t="s">
        <v>3639</v>
      </c>
      <c r="F243" s="50">
        <v>96744</v>
      </c>
      <c r="G243" s="39" t="s">
        <v>3662</v>
      </c>
      <c r="H243" s="41"/>
      <c r="I243" s="41"/>
      <c r="J243" s="41"/>
      <c r="K243" s="40"/>
    </row>
    <row r="244" spans="1:11">
      <c r="A244" s="39" t="s">
        <v>729</v>
      </c>
      <c r="B244" s="39" t="s">
        <v>3661</v>
      </c>
      <c r="C244" s="39" t="s">
        <v>3660</v>
      </c>
      <c r="D244" s="39" t="s">
        <v>3656</v>
      </c>
      <c r="E244" s="39" t="s">
        <v>3639</v>
      </c>
      <c r="F244" s="50">
        <v>96817</v>
      </c>
      <c r="G244" s="39" t="s">
        <v>3659</v>
      </c>
      <c r="H244" s="41"/>
      <c r="I244" s="41"/>
      <c r="J244" s="41"/>
      <c r="K244" s="40"/>
    </row>
    <row r="245" spans="1:11">
      <c r="A245" s="39" t="s">
        <v>3658</v>
      </c>
      <c r="B245" s="39" t="s">
        <v>1826</v>
      </c>
      <c r="C245" s="39" t="s">
        <v>3657</v>
      </c>
      <c r="D245" s="39" t="s">
        <v>3656</v>
      </c>
      <c r="E245" s="39" t="s">
        <v>3639</v>
      </c>
      <c r="F245" s="50">
        <v>96814</v>
      </c>
      <c r="G245" s="39" t="s">
        <v>3655</v>
      </c>
      <c r="H245" s="41"/>
      <c r="I245" s="41"/>
      <c r="J245" s="41"/>
      <c r="K245" s="40"/>
    </row>
    <row r="246" spans="1:11">
      <c r="A246" s="39" t="s">
        <v>48</v>
      </c>
      <c r="B246" s="39" t="s">
        <v>3654</v>
      </c>
      <c r="C246" s="39" t="s">
        <v>3653</v>
      </c>
      <c r="D246" s="39" t="s">
        <v>3652</v>
      </c>
      <c r="E246" s="39" t="s">
        <v>3639</v>
      </c>
      <c r="F246" s="50">
        <v>96754</v>
      </c>
      <c r="G246" s="39" t="s">
        <v>3651</v>
      </c>
      <c r="H246" s="41"/>
      <c r="I246" s="41"/>
      <c r="J246" s="41"/>
      <c r="K246" s="40"/>
    </row>
    <row r="247" spans="1:11">
      <c r="A247" s="39" t="s">
        <v>1076</v>
      </c>
      <c r="B247" s="39" t="s">
        <v>3650</v>
      </c>
      <c r="C247" s="39" t="s">
        <v>3649</v>
      </c>
      <c r="D247" s="39" t="s">
        <v>3648</v>
      </c>
      <c r="E247" s="39" t="s">
        <v>3639</v>
      </c>
      <c r="F247" s="50">
        <v>96743</v>
      </c>
      <c r="G247" s="39" t="s">
        <v>3647</v>
      </c>
      <c r="H247" s="41"/>
      <c r="I247" s="41"/>
      <c r="J247" s="41"/>
      <c r="K247" s="40"/>
    </row>
    <row r="248" spans="1:11">
      <c r="A248" s="39" t="s">
        <v>53</v>
      </c>
      <c r="B248" s="39" t="s">
        <v>3646</v>
      </c>
      <c r="C248" s="39" t="s">
        <v>3645</v>
      </c>
      <c r="D248" s="39" t="s">
        <v>3644</v>
      </c>
      <c r="E248" s="39" t="s">
        <v>3639</v>
      </c>
      <c r="F248" s="50">
        <v>96746</v>
      </c>
      <c r="G248" s="39" t="s">
        <v>3643</v>
      </c>
      <c r="H248" s="41"/>
      <c r="I248" s="41"/>
      <c r="J248" s="41"/>
      <c r="K248" s="40"/>
    </row>
    <row r="249" spans="1:11">
      <c r="A249" s="39" t="s">
        <v>3642</v>
      </c>
      <c r="B249" s="39" t="s">
        <v>651</v>
      </c>
      <c r="C249" s="39" t="s">
        <v>3641</v>
      </c>
      <c r="D249" s="39" t="s">
        <v>3640</v>
      </c>
      <c r="E249" s="39" t="s">
        <v>3639</v>
      </c>
      <c r="F249" s="50">
        <v>96734</v>
      </c>
      <c r="G249" s="39" t="s">
        <v>3638</v>
      </c>
      <c r="H249" s="41"/>
      <c r="I249" s="41"/>
      <c r="J249" s="41"/>
      <c r="K249" s="40"/>
    </row>
    <row r="250" spans="1:11">
      <c r="A250" s="39" t="s">
        <v>578</v>
      </c>
      <c r="B250" s="39" t="s">
        <v>3637</v>
      </c>
      <c r="C250" s="39" t="s">
        <v>3636</v>
      </c>
      <c r="D250" s="39" t="s">
        <v>3635</v>
      </c>
      <c r="E250" s="39" t="s">
        <v>3623</v>
      </c>
      <c r="F250" s="50">
        <v>52001</v>
      </c>
      <c r="G250" s="39"/>
      <c r="H250" s="41"/>
      <c r="I250" s="41"/>
      <c r="J250" s="41"/>
      <c r="K250" s="40"/>
    </row>
    <row r="251" spans="1:11">
      <c r="A251" s="39" t="s">
        <v>1429</v>
      </c>
      <c r="B251" s="39" t="s">
        <v>3634</v>
      </c>
      <c r="C251" s="39" t="s">
        <v>3633</v>
      </c>
      <c r="D251" s="39" t="s">
        <v>3632</v>
      </c>
      <c r="E251" s="39" t="s">
        <v>3623</v>
      </c>
      <c r="F251" s="50">
        <v>52403</v>
      </c>
      <c r="G251" s="39" t="s">
        <v>3631</v>
      </c>
      <c r="H251" s="41"/>
      <c r="I251" s="41"/>
      <c r="J251" s="41"/>
      <c r="K251" s="40"/>
    </row>
    <row r="252" spans="1:11">
      <c r="A252" s="39" t="s">
        <v>669</v>
      </c>
      <c r="B252" s="39" t="s">
        <v>3630</v>
      </c>
      <c r="C252" s="39" t="s">
        <v>3629</v>
      </c>
      <c r="D252" s="39" t="s">
        <v>3628</v>
      </c>
      <c r="E252" s="39" t="s">
        <v>3623</v>
      </c>
      <c r="F252" s="50">
        <v>50265</v>
      </c>
      <c r="G252" s="39" t="s">
        <v>3627</v>
      </c>
      <c r="H252" s="41"/>
      <c r="I252" s="41"/>
      <c r="J252" s="41"/>
      <c r="K252" s="40"/>
    </row>
    <row r="253" spans="1:11">
      <c r="A253" s="39" t="s">
        <v>688</v>
      </c>
      <c r="B253" s="39" t="s">
        <v>3626</v>
      </c>
      <c r="C253" s="39" t="s">
        <v>3625</v>
      </c>
      <c r="D253" s="39" t="s">
        <v>3624</v>
      </c>
      <c r="E253" s="39" t="s">
        <v>3623</v>
      </c>
      <c r="F253" s="50">
        <v>51104</v>
      </c>
      <c r="G253" s="39" t="s">
        <v>3622</v>
      </c>
      <c r="H253" s="41"/>
      <c r="I253" s="41"/>
      <c r="J253" s="41"/>
      <c r="K253" s="40"/>
    </row>
    <row r="254" spans="1:11">
      <c r="A254" s="39" t="s">
        <v>3621</v>
      </c>
      <c r="B254" s="39" t="s">
        <v>2732</v>
      </c>
      <c r="C254" s="39" t="s">
        <v>3620</v>
      </c>
      <c r="D254" s="39" t="s">
        <v>3619</v>
      </c>
      <c r="E254" s="39" t="s">
        <v>3611</v>
      </c>
      <c r="F254" s="50">
        <v>83864</v>
      </c>
      <c r="G254" s="39"/>
      <c r="H254" s="41">
        <v>1100</v>
      </c>
      <c r="I254" s="41">
        <v>495</v>
      </c>
      <c r="J254" s="41"/>
      <c r="K254" s="40">
        <f ca="1">TODAY()-16</f>
        <v>43978</v>
      </c>
    </row>
    <row r="255" spans="1:11">
      <c r="A255" s="39" t="s">
        <v>299</v>
      </c>
      <c r="B255" s="39" t="s">
        <v>3618</v>
      </c>
      <c r="C255" s="39" t="s">
        <v>3617</v>
      </c>
      <c r="D255" s="39" t="s">
        <v>1314</v>
      </c>
      <c r="E255" s="39" t="s">
        <v>3611</v>
      </c>
      <c r="F255" s="50">
        <v>83501</v>
      </c>
      <c r="G255" s="39" t="s">
        <v>3616</v>
      </c>
      <c r="H255" s="41"/>
      <c r="I255" s="41"/>
      <c r="J255" s="41"/>
      <c r="K255" s="40"/>
    </row>
    <row r="256" spans="1:11">
      <c r="A256" s="39" t="s">
        <v>3040</v>
      </c>
      <c r="B256" s="39" t="s">
        <v>624</v>
      </c>
      <c r="C256" s="39" t="s">
        <v>3615</v>
      </c>
      <c r="D256" s="39" t="s">
        <v>3612</v>
      </c>
      <c r="E256" s="39" t="s">
        <v>3611</v>
      </c>
      <c r="F256" s="50">
        <v>83709</v>
      </c>
      <c r="G256" s="39" t="s">
        <v>3614</v>
      </c>
      <c r="H256" s="41"/>
      <c r="I256" s="41"/>
      <c r="J256" s="41"/>
      <c r="K256" s="40"/>
    </row>
    <row r="257" spans="1:11">
      <c r="A257" s="39" t="s">
        <v>264</v>
      </c>
      <c r="B257" s="39" t="s">
        <v>624</v>
      </c>
      <c r="C257" s="39" t="s">
        <v>3613</v>
      </c>
      <c r="D257" s="39" t="s">
        <v>3612</v>
      </c>
      <c r="E257" s="39" t="s">
        <v>3611</v>
      </c>
      <c r="F257" s="50">
        <v>83702</v>
      </c>
      <c r="G257" s="39" t="s">
        <v>3610</v>
      </c>
      <c r="H257" s="41"/>
      <c r="I257" s="41"/>
      <c r="J257" s="41"/>
      <c r="K257" s="40"/>
    </row>
    <row r="258" spans="1:11">
      <c r="A258" s="39" t="s">
        <v>705</v>
      </c>
      <c r="B258" s="39" t="s">
        <v>3609</v>
      </c>
      <c r="C258" s="39" t="s">
        <v>3608</v>
      </c>
      <c r="D258" s="39" t="s">
        <v>3578</v>
      </c>
      <c r="E258" s="39" t="s">
        <v>3530</v>
      </c>
      <c r="F258" s="50">
        <v>60201</v>
      </c>
      <c r="G258" s="39" t="s">
        <v>3607</v>
      </c>
      <c r="H258" s="41"/>
      <c r="I258" s="41"/>
      <c r="J258" s="41">
        <v>795</v>
      </c>
      <c r="K258" s="40"/>
    </row>
    <row r="259" spans="1:11">
      <c r="A259" s="39" t="s">
        <v>3606</v>
      </c>
      <c r="B259" s="39" t="s">
        <v>692</v>
      </c>
      <c r="C259" s="39" t="s">
        <v>3605</v>
      </c>
      <c r="D259" s="39" t="s">
        <v>3604</v>
      </c>
      <c r="E259" s="39" t="s">
        <v>3530</v>
      </c>
      <c r="F259" s="50">
        <v>61821</v>
      </c>
      <c r="G259" s="39" t="s">
        <v>3603</v>
      </c>
      <c r="H259" s="41">
        <v>1100</v>
      </c>
      <c r="I259" s="41"/>
      <c r="J259" s="41"/>
      <c r="K259" s="40">
        <f ca="1">TODAY()-44</f>
        <v>43950</v>
      </c>
    </row>
    <row r="260" spans="1:11">
      <c r="A260" s="39" t="s">
        <v>1870</v>
      </c>
      <c r="B260" s="39" t="s">
        <v>637</v>
      </c>
      <c r="C260" s="39" t="s">
        <v>3602</v>
      </c>
      <c r="D260" s="39" t="s">
        <v>3601</v>
      </c>
      <c r="E260" s="39" t="s">
        <v>3530</v>
      </c>
      <c r="F260" s="50">
        <v>61073</v>
      </c>
      <c r="G260" s="39" t="s">
        <v>3600</v>
      </c>
      <c r="H260" s="41">
        <v>1100</v>
      </c>
      <c r="I260" s="41"/>
      <c r="J260" s="41"/>
      <c r="K260" s="40">
        <f ca="1">TODAY()-22</f>
        <v>43972</v>
      </c>
    </row>
    <row r="261" spans="1:11">
      <c r="A261" s="39" t="s">
        <v>3599</v>
      </c>
      <c r="B261" s="39" t="s">
        <v>707</v>
      </c>
      <c r="C261" s="39" t="s">
        <v>3598</v>
      </c>
      <c r="D261" s="39" t="s">
        <v>3597</v>
      </c>
      <c r="E261" s="39" t="s">
        <v>3530</v>
      </c>
      <c r="F261" s="50">
        <v>60517</v>
      </c>
      <c r="G261" s="39"/>
      <c r="H261" s="41"/>
      <c r="I261" s="41"/>
      <c r="J261" s="41"/>
      <c r="K261" s="40"/>
    </row>
    <row r="262" spans="1:11">
      <c r="A262" s="39" t="s">
        <v>659</v>
      </c>
      <c r="B262" s="39" t="s">
        <v>3596</v>
      </c>
      <c r="C262" s="39" t="s">
        <v>3595</v>
      </c>
      <c r="D262" s="39" t="s">
        <v>3594</v>
      </c>
      <c r="E262" s="39" t="s">
        <v>3530</v>
      </c>
      <c r="F262" s="50">
        <v>60047</v>
      </c>
      <c r="G262" s="39" t="s">
        <v>3593</v>
      </c>
      <c r="H262" s="41"/>
      <c r="I262" s="41"/>
      <c r="J262" s="41"/>
      <c r="K262" s="40"/>
    </row>
    <row r="263" spans="1:11">
      <c r="A263" s="39" t="s">
        <v>613</v>
      </c>
      <c r="B263" s="39" t="s">
        <v>3592</v>
      </c>
      <c r="C263" s="39" t="s">
        <v>3591</v>
      </c>
      <c r="D263" s="39" t="s">
        <v>3555</v>
      </c>
      <c r="E263" s="39" t="s">
        <v>3530</v>
      </c>
      <c r="F263" s="50">
        <v>60615</v>
      </c>
      <c r="G263" s="39" t="s">
        <v>3590</v>
      </c>
      <c r="H263" s="41"/>
      <c r="I263" s="41"/>
      <c r="J263" s="41"/>
      <c r="K263" s="40"/>
    </row>
    <row r="264" spans="1:11">
      <c r="A264" s="39" t="s">
        <v>264</v>
      </c>
      <c r="B264" s="39" t="s">
        <v>1898</v>
      </c>
      <c r="C264" s="39" t="s">
        <v>3589</v>
      </c>
      <c r="D264" s="39" t="s">
        <v>3555</v>
      </c>
      <c r="E264" s="39" t="s">
        <v>3530</v>
      </c>
      <c r="F264" s="50">
        <v>60620</v>
      </c>
      <c r="G264" s="39" t="s">
        <v>3588</v>
      </c>
      <c r="H264" s="41"/>
      <c r="I264" s="41"/>
      <c r="J264" s="41"/>
      <c r="K264" s="40"/>
    </row>
    <row r="265" spans="1:11">
      <c r="A265" s="39" t="s">
        <v>3587</v>
      </c>
      <c r="B265" s="39" t="s">
        <v>1607</v>
      </c>
      <c r="C265" s="39" t="s">
        <v>3586</v>
      </c>
      <c r="D265" s="39" t="s">
        <v>3585</v>
      </c>
      <c r="E265" s="39" t="s">
        <v>3530</v>
      </c>
      <c r="F265" s="50">
        <v>60305</v>
      </c>
      <c r="G265" s="39" t="s">
        <v>3584</v>
      </c>
      <c r="H265" s="41"/>
      <c r="I265" s="41"/>
      <c r="J265" s="41"/>
      <c r="K265" s="40"/>
    </row>
    <row r="266" spans="1:11">
      <c r="A266" s="39" t="s">
        <v>1167</v>
      </c>
      <c r="B266" s="39" t="s">
        <v>3583</v>
      </c>
      <c r="C266" s="39" t="s">
        <v>3582</v>
      </c>
      <c r="D266" s="39" t="s">
        <v>333</v>
      </c>
      <c r="E266" s="39" t="s">
        <v>3530</v>
      </c>
      <c r="F266" s="50">
        <v>62704</v>
      </c>
      <c r="G266" s="39" t="s">
        <v>3581</v>
      </c>
      <c r="H266" s="41"/>
      <c r="I266" s="41"/>
      <c r="J266" s="41"/>
      <c r="K266" s="40"/>
    </row>
    <row r="267" spans="1:11">
      <c r="A267" s="39" t="s">
        <v>299</v>
      </c>
      <c r="B267" s="39" t="s">
        <v>3580</v>
      </c>
      <c r="C267" s="39" t="s">
        <v>3579</v>
      </c>
      <c r="D267" s="39" t="s">
        <v>3578</v>
      </c>
      <c r="E267" s="39" t="s">
        <v>3530</v>
      </c>
      <c r="F267" s="50">
        <v>60202</v>
      </c>
      <c r="G267" s="39" t="s">
        <v>3577</v>
      </c>
      <c r="H267" s="41"/>
      <c r="I267" s="41"/>
      <c r="J267" s="41"/>
      <c r="K267" s="40"/>
    </row>
    <row r="268" spans="1:11">
      <c r="A268" s="39" t="s">
        <v>239</v>
      </c>
      <c r="B268" s="39" t="s">
        <v>654</v>
      </c>
      <c r="C268" s="39" t="s">
        <v>3576</v>
      </c>
      <c r="D268" s="39" t="s">
        <v>3549</v>
      </c>
      <c r="E268" s="39" t="s">
        <v>3530</v>
      </c>
      <c r="F268" s="50">
        <v>60062</v>
      </c>
      <c r="G268" s="39" t="s">
        <v>3575</v>
      </c>
      <c r="H268" s="41"/>
      <c r="I268" s="41"/>
      <c r="J268" s="41"/>
      <c r="K268" s="40"/>
    </row>
    <row r="269" spans="1:11">
      <c r="A269" s="39" t="s">
        <v>3574</v>
      </c>
      <c r="B269" s="39" t="s">
        <v>700</v>
      </c>
      <c r="C269" s="39" t="s">
        <v>3573</v>
      </c>
      <c r="D269" s="39" t="s">
        <v>3572</v>
      </c>
      <c r="E269" s="39" t="s">
        <v>3530</v>
      </c>
      <c r="F269" s="50">
        <v>60473</v>
      </c>
      <c r="G269" s="39" t="s">
        <v>3571</v>
      </c>
      <c r="H269" s="41"/>
      <c r="I269" s="41"/>
      <c r="J269" s="41"/>
      <c r="K269" s="40"/>
    </row>
    <row r="270" spans="1:11">
      <c r="A270" s="39" t="s">
        <v>3570</v>
      </c>
      <c r="B270" s="39" t="s">
        <v>1822</v>
      </c>
      <c r="C270" s="39" t="s">
        <v>3569</v>
      </c>
      <c r="D270" s="39" t="s">
        <v>3568</v>
      </c>
      <c r="E270" s="39" t="s">
        <v>3530</v>
      </c>
      <c r="F270" s="50">
        <v>60025</v>
      </c>
      <c r="G270" s="39" t="s">
        <v>3567</v>
      </c>
      <c r="H270" s="41"/>
      <c r="I270" s="41"/>
      <c r="J270" s="41"/>
      <c r="K270" s="40"/>
    </row>
    <row r="271" spans="1:11">
      <c r="A271" s="39" t="s">
        <v>601</v>
      </c>
      <c r="B271" s="39" t="s">
        <v>641</v>
      </c>
      <c r="C271" s="39" t="s">
        <v>3566</v>
      </c>
      <c r="D271" s="39" t="s">
        <v>3565</v>
      </c>
      <c r="E271" s="39" t="s">
        <v>3530</v>
      </c>
      <c r="F271" s="50">
        <v>60504</v>
      </c>
      <c r="G271" s="39" t="s">
        <v>3564</v>
      </c>
      <c r="H271" s="41"/>
      <c r="I271" s="41"/>
      <c r="J271" s="41"/>
      <c r="K271" s="40"/>
    </row>
    <row r="272" spans="1:11">
      <c r="A272" s="39" t="s">
        <v>3563</v>
      </c>
      <c r="B272" s="39" t="s">
        <v>1788</v>
      </c>
      <c r="C272" s="39" t="s">
        <v>3562</v>
      </c>
      <c r="D272" s="39" t="s">
        <v>2044</v>
      </c>
      <c r="E272" s="39" t="s">
        <v>3530</v>
      </c>
      <c r="F272" s="50">
        <v>60521</v>
      </c>
      <c r="G272" s="39" t="s">
        <v>3561</v>
      </c>
      <c r="H272" s="41"/>
      <c r="I272" s="41"/>
      <c r="J272" s="41"/>
      <c r="K272" s="40"/>
    </row>
    <row r="273" spans="1:11">
      <c r="A273" s="39" t="s">
        <v>659</v>
      </c>
      <c r="B273" s="39" t="s">
        <v>3560</v>
      </c>
      <c r="C273" s="39" t="s">
        <v>3559</v>
      </c>
      <c r="D273" s="39" t="s">
        <v>3555</v>
      </c>
      <c r="E273" s="39" t="s">
        <v>3530</v>
      </c>
      <c r="F273" s="50">
        <v>60613</v>
      </c>
      <c r="G273" s="39" t="s">
        <v>3558</v>
      </c>
      <c r="H273" s="41"/>
      <c r="I273" s="41"/>
      <c r="J273" s="41"/>
      <c r="K273" s="40"/>
    </row>
    <row r="274" spans="1:11">
      <c r="A274" s="39" t="s">
        <v>48</v>
      </c>
      <c r="B274" s="39" t="s">
        <v>3557</v>
      </c>
      <c r="C274" s="39" t="s">
        <v>3556</v>
      </c>
      <c r="D274" s="39" t="s">
        <v>3555</v>
      </c>
      <c r="E274" s="39" t="s">
        <v>3530</v>
      </c>
      <c r="F274" s="50">
        <v>60605</v>
      </c>
      <c r="G274" s="39" t="s">
        <v>3554</v>
      </c>
      <c r="H274" s="41"/>
      <c r="I274" s="41"/>
      <c r="J274" s="41"/>
      <c r="K274" s="40"/>
    </row>
    <row r="275" spans="1:11">
      <c r="A275" s="39" t="s">
        <v>53</v>
      </c>
      <c r="B275" s="39" t="s">
        <v>3553</v>
      </c>
      <c r="C275" s="39" t="s">
        <v>3552</v>
      </c>
      <c r="D275" s="39" t="s">
        <v>333</v>
      </c>
      <c r="E275" s="39" t="s">
        <v>3530</v>
      </c>
      <c r="F275" s="50">
        <v>62704</v>
      </c>
      <c r="G275" s="39" t="s">
        <v>3551</v>
      </c>
      <c r="H275" s="41"/>
      <c r="I275" s="41"/>
      <c r="J275" s="41"/>
      <c r="K275" s="40"/>
    </row>
    <row r="276" spans="1:11">
      <c r="A276" s="39" t="s">
        <v>2194</v>
      </c>
      <c r="B276" s="39" t="s">
        <v>605</v>
      </c>
      <c r="C276" s="39" t="s">
        <v>3550</v>
      </c>
      <c r="D276" s="39" t="s">
        <v>3549</v>
      </c>
      <c r="E276" s="39" t="s">
        <v>3530</v>
      </c>
      <c r="F276" s="50">
        <v>60062</v>
      </c>
      <c r="G276" s="39" t="s">
        <v>3548</v>
      </c>
      <c r="H276" s="41"/>
      <c r="I276" s="41"/>
      <c r="J276" s="41"/>
      <c r="K276" s="40"/>
    </row>
    <row r="277" spans="1:11">
      <c r="A277" s="39" t="s">
        <v>3451</v>
      </c>
      <c r="B277" s="39" t="s">
        <v>600</v>
      </c>
      <c r="C277" s="39" t="s">
        <v>3547</v>
      </c>
      <c r="D277" s="39" t="s">
        <v>3546</v>
      </c>
      <c r="E277" s="39" t="s">
        <v>3530</v>
      </c>
      <c r="F277" s="50">
        <v>60015</v>
      </c>
      <c r="G277" s="39" t="s">
        <v>3545</v>
      </c>
      <c r="H277" s="41"/>
      <c r="I277" s="41"/>
      <c r="J277" s="41"/>
      <c r="K277" s="40"/>
    </row>
    <row r="278" spans="1:11">
      <c r="A278" s="39" t="s">
        <v>3544</v>
      </c>
      <c r="B278" s="39" t="s">
        <v>595</v>
      </c>
      <c r="C278" s="39" t="s">
        <v>3543</v>
      </c>
      <c r="D278" s="39" t="s">
        <v>3542</v>
      </c>
      <c r="E278" s="39" t="s">
        <v>3530</v>
      </c>
      <c r="F278" s="50">
        <v>60045</v>
      </c>
      <c r="G278" s="39" t="s">
        <v>3541</v>
      </c>
      <c r="H278" s="41"/>
      <c r="I278" s="41"/>
      <c r="J278" s="41"/>
      <c r="K278" s="40"/>
    </row>
    <row r="279" spans="1:11">
      <c r="A279" s="39" t="s">
        <v>697</v>
      </c>
      <c r="B279" s="39" t="s">
        <v>3540</v>
      </c>
      <c r="C279" s="39" t="s">
        <v>3539</v>
      </c>
      <c r="D279" s="39" t="s">
        <v>3538</v>
      </c>
      <c r="E279" s="39" t="s">
        <v>3530</v>
      </c>
      <c r="F279" s="50">
        <v>60030</v>
      </c>
      <c r="G279" s="39" t="s">
        <v>3537</v>
      </c>
      <c r="H279" s="41"/>
      <c r="I279" s="41"/>
      <c r="J279" s="41"/>
      <c r="K279" s="40"/>
    </row>
    <row r="280" spans="1:11">
      <c r="A280" s="39" t="s">
        <v>494</v>
      </c>
      <c r="B280" s="39" t="s">
        <v>582</v>
      </c>
      <c r="C280" s="39" t="s">
        <v>3536</v>
      </c>
      <c r="D280" s="39" t="s">
        <v>3535</v>
      </c>
      <c r="E280" s="39" t="s">
        <v>3530</v>
      </c>
      <c r="F280" s="50">
        <v>60048</v>
      </c>
      <c r="G280" s="39" t="s">
        <v>3534</v>
      </c>
      <c r="H280" s="41"/>
      <c r="I280" s="41"/>
      <c r="J280" s="41"/>
      <c r="K280" s="40"/>
    </row>
    <row r="281" spans="1:11">
      <c r="A281" s="39" t="s">
        <v>177</v>
      </c>
      <c r="B281" s="39" t="s">
        <v>3533</v>
      </c>
      <c r="C281" s="39" t="s">
        <v>3532</v>
      </c>
      <c r="D281" s="39" t="s">
        <v>3531</v>
      </c>
      <c r="E281" s="39" t="s">
        <v>3530</v>
      </c>
      <c r="F281" s="50">
        <v>60010</v>
      </c>
      <c r="G281" s="39"/>
      <c r="H281" s="41"/>
      <c r="I281" s="41"/>
      <c r="J281" s="41"/>
      <c r="K281" s="40"/>
    </row>
    <row r="282" spans="1:11">
      <c r="A282" s="39" t="s">
        <v>435</v>
      </c>
      <c r="B282" s="39" t="s">
        <v>3529</v>
      </c>
      <c r="C282" s="39" t="s">
        <v>3528</v>
      </c>
      <c r="D282" s="39" t="s">
        <v>3527</v>
      </c>
      <c r="E282" s="39" t="s">
        <v>3499</v>
      </c>
      <c r="F282" s="50">
        <v>47904</v>
      </c>
      <c r="G282" s="39" t="s">
        <v>3526</v>
      </c>
      <c r="H282" s="41">
        <v>1100</v>
      </c>
      <c r="I282" s="41"/>
      <c r="J282" s="41"/>
      <c r="K282" s="40">
        <f ca="1">TODAY()-18</f>
        <v>43976</v>
      </c>
    </row>
    <row r="283" spans="1:11">
      <c r="A283" s="39" t="s">
        <v>3525</v>
      </c>
      <c r="B283" s="39" t="s">
        <v>535</v>
      </c>
      <c r="C283" s="39" t="s">
        <v>3524</v>
      </c>
      <c r="D283" s="39" t="s">
        <v>3523</v>
      </c>
      <c r="E283" s="39" t="s">
        <v>3499</v>
      </c>
      <c r="F283" s="50">
        <v>47906</v>
      </c>
      <c r="G283" s="39" t="s">
        <v>3522</v>
      </c>
      <c r="H283" s="41"/>
      <c r="I283" s="41"/>
      <c r="J283" s="41"/>
      <c r="K283" s="40"/>
    </row>
    <row r="284" spans="1:11">
      <c r="A284" s="39" t="s">
        <v>3521</v>
      </c>
      <c r="B284" s="39" t="s">
        <v>3134</v>
      </c>
      <c r="C284" s="39" t="s">
        <v>3520</v>
      </c>
      <c r="D284" s="39" t="s">
        <v>2208</v>
      </c>
      <c r="E284" s="39" t="s">
        <v>3499</v>
      </c>
      <c r="F284" s="50">
        <v>47401</v>
      </c>
      <c r="G284" s="39" t="s">
        <v>3519</v>
      </c>
      <c r="H284" s="41"/>
      <c r="I284" s="41"/>
      <c r="J284" s="41"/>
      <c r="K284" s="40"/>
    </row>
    <row r="285" spans="1:11">
      <c r="A285" s="39" t="s">
        <v>519</v>
      </c>
      <c r="B285" s="39" t="s">
        <v>1371</v>
      </c>
      <c r="C285" s="39" t="s">
        <v>3518</v>
      </c>
      <c r="D285" s="39" t="s">
        <v>3517</v>
      </c>
      <c r="E285" s="39" t="s">
        <v>3499</v>
      </c>
      <c r="F285" s="50">
        <v>46260</v>
      </c>
      <c r="G285" s="39" t="s">
        <v>3516</v>
      </c>
      <c r="H285" s="41"/>
      <c r="I285" s="41"/>
      <c r="J285" s="41"/>
      <c r="K285" s="40"/>
    </row>
    <row r="286" spans="1:11">
      <c r="A286" s="39" t="s">
        <v>750</v>
      </c>
      <c r="B286" s="39" t="s">
        <v>1492</v>
      </c>
      <c r="C286" s="39" t="s">
        <v>3515</v>
      </c>
      <c r="D286" s="39" t="s">
        <v>870</v>
      </c>
      <c r="E286" s="39" t="s">
        <v>3499</v>
      </c>
      <c r="F286" s="50">
        <v>46052</v>
      </c>
      <c r="G286" s="39" t="s">
        <v>3514</v>
      </c>
      <c r="H286" s="41"/>
      <c r="I286" s="41"/>
      <c r="J286" s="41"/>
      <c r="K286" s="40"/>
    </row>
    <row r="287" spans="1:11">
      <c r="A287" s="39" t="s">
        <v>570</v>
      </c>
      <c r="B287" s="39" t="s">
        <v>154</v>
      </c>
      <c r="C287" s="39" t="s">
        <v>3513</v>
      </c>
      <c r="D287" s="39" t="s">
        <v>3512</v>
      </c>
      <c r="E287" s="39" t="s">
        <v>3499</v>
      </c>
      <c r="F287" s="50">
        <v>47714</v>
      </c>
      <c r="G287" s="39" t="s">
        <v>3511</v>
      </c>
      <c r="H287" s="41"/>
      <c r="I287" s="41"/>
      <c r="J287" s="41"/>
      <c r="K287" s="40"/>
    </row>
    <row r="288" spans="1:11">
      <c r="A288" s="39" t="s">
        <v>476</v>
      </c>
      <c r="B288" s="39" t="s">
        <v>3510</v>
      </c>
      <c r="C288" s="39" t="s">
        <v>3509</v>
      </c>
      <c r="D288" s="39" t="s">
        <v>71</v>
      </c>
      <c r="E288" s="39" t="s">
        <v>3499</v>
      </c>
      <c r="F288" s="50">
        <v>47250</v>
      </c>
      <c r="G288" s="39"/>
      <c r="H288" s="41"/>
      <c r="I288" s="41"/>
      <c r="J288" s="41"/>
      <c r="K288" s="40"/>
    </row>
    <row r="289" spans="1:11">
      <c r="A289" s="39" t="s">
        <v>3508</v>
      </c>
      <c r="B289" s="39" t="s">
        <v>459</v>
      </c>
      <c r="C289" s="39" t="s">
        <v>3507</v>
      </c>
      <c r="D289" s="39" t="s">
        <v>391</v>
      </c>
      <c r="E289" s="39" t="s">
        <v>3499</v>
      </c>
      <c r="F289" s="50">
        <v>46011</v>
      </c>
      <c r="G289" s="39" t="s">
        <v>3506</v>
      </c>
      <c r="H289" s="41"/>
      <c r="I289" s="41"/>
      <c r="J289" s="41"/>
      <c r="K289" s="40"/>
    </row>
    <row r="290" spans="1:11">
      <c r="A290" s="39" t="s">
        <v>523</v>
      </c>
      <c r="B290" s="39" t="s">
        <v>3505</v>
      </c>
      <c r="C290" s="39" t="s">
        <v>3504</v>
      </c>
      <c r="D290" s="39" t="s">
        <v>3503</v>
      </c>
      <c r="E290" s="39" t="s">
        <v>3499</v>
      </c>
      <c r="F290" s="50">
        <v>47424</v>
      </c>
      <c r="G290" s="39" t="s">
        <v>3502</v>
      </c>
      <c r="H290" s="41"/>
      <c r="I290" s="41"/>
      <c r="J290" s="41"/>
      <c r="K290" s="40"/>
    </row>
    <row r="291" spans="1:11">
      <c r="A291" s="39" t="s">
        <v>155</v>
      </c>
      <c r="B291" s="39" t="s">
        <v>3501</v>
      </c>
      <c r="C291" s="39" t="s">
        <v>3500</v>
      </c>
      <c r="D291" s="39" t="s">
        <v>2208</v>
      </c>
      <c r="E291" s="39" t="s">
        <v>3499</v>
      </c>
      <c r="F291" s="50">
        <v>47408</v>
      </c>
      <c r="G291" s="39" t="s">
        <v>3498</v>
      </c>
      <c r="H291" s="41"/>
      <c r="I291" s="41"/>
      <c r="J291" s="41"/>
      <c r="K291" s="40"/>
    </row>
    <row r="292" spans="1:11">
      <c r="A292" s="39" t="s">
        <v>422</v>
      </c>
      <c r="B292" s="39" t="s">
        <v>2203</v>
      </c>
      <c r="C292" s="39" t="s">
        <v>3497</v>
      </c>
      <c r="D292" s="39" t="s">
        <v>3482</v>
      </c>
      <c r="E292" s="39" t="s">
        <v>3477</v>
      </c>
      <c r="F292" s="50">
        <v>66202</v>
      </c>
      <c r="G292" s="39" t="s">
        <v>3496</v>
      </c>
      <c r="H292" s="41">
        <v>1100</v>
      </c>
      <c r="I292" s="41">
        <v>495</v>
      </c>
      <c r="J292" s="41"/>
      <c r="K292" s="40">
        <f ca="1">TODAY()-27</f>
        <v>43967</v>
      </c>
    </row>
    <row r="293" spans="1:11">
      <c r="A293" s="39" t="s">
        <v>3495</v>
      </c>
      <c r="B293" s="39" t="s">
        <v>1654</v>
      </c>
      <c r="C293" s="39" t="s">
        <v>3494</v>
      </c>
      <c r="D293" s="39" t="s">
        <v>3493</v>
      </c>
      <c r="E293" s="39" t="s">
        <v>3477</v>
      </c>
      <c r="F293" s="50">
        <v>67954</v>
      </c>
      <c r="G293" s="39" t="s">
        <v>3492</v>
      </c>
      <c r="H293" s="41"/>
      <c r="I293" s="41"/>
      <c r="J293" s="41"/>
      <c r="K293" s="40"/>
    </row>
    <row r="294" spans="1:11">
      <c r="A294" s="39" t="s">
        <v>515</v>
      </c>
      <c r="B294" s="39" t="s">
        <v>3491</v>
      </c>
      <c r="C294" s="39" t="s">
        <v>3490</v>
      </c>
      <c r="D294" s="39" t="s">
        <v>3489</v>
      </c>
      <c r="E294" s="39" t="s">
        <v>3477</v>
      </c>
      <c r="F294" s="50">
        <v>67005</v>
      </c>
      <c r="G294" s="39" t="s">
        <v>3488</v>
      </c>
      <c r="H294" s="41"/>
      <c r="I294" s="41"/>
      <c r="J294" s="41"/>
      <c r="K294" s="40"/>
    </row>
    <row r="295" spans="1:11">
      <c r="A295" s="39" t="s">
        <v>1400</v>
      </c>
      <c r="B295" s="39" t="s">
        <v>1502</v>
      </c>
      <c r="C295" s="39" t="s">
        <v>3487</v>
      </c>
      <c r="D295" s="39" t="s">
        <v>3486</v>
      </c>
      <c r="E295" s="39" t="s">
        <v>3477</v>
      </c>
      <c r="F295" s="50">
        <v>66061</v>
      </c>
      <c r="G295" s="39" t="s">
        <v>3485</v>
      </c>
      <c r="H295" s="41"/>
      <c r="I295" s="41"/>
      <c r="J295" s="41"/>
      <c r="K295" s="40"/>
    </row>
    <row r="296" spans="1:11">
      <c r="A296" s="39" t="s">
        <v>471</v>
      </c>
      <c r="B296" s="39" t="s">
        <v>3484</v>
      </c>
      <c r="C296" s="39" t="s">
        <v>3483</v>
      </c>
      <c r="D296" s="39" t="s">
        <v>3482</v>
      </c>
      <c r="E296" s="39" t="s">
        <v>3477</v>
      </c>
      <c r="F296" s="50">
        <v>66205</v>
      </c>
      <c r="G296" s="39" t="s">
        <v>3481</v>
      </c>
      <c r="H296" s="41"/>
      <c r="I296" s="41"/>
      <c r="J296" s="41"/>
      <c r="K296" s="40"/>
    </row>
    <row r="297" spans="1:11">
      <c r="A297" s="39" t="s">
        <v>3480</v>
      </c>
      <c r="B297" s="39" t="s">
        <v>553</v>
      </c>
      <c r="C297" s="39" t="s">
        <v>3479</v>
      </c>
      <c r="D297" s="39" t="s">
        <v>3478</v>
      </c>
      <c r="E297" s="39" t="s">
        <v>3477</v>
      </c>
      <c r="F297" s="50">
        <v>66085</v>
      </c>
      <c r="G297" s="39" t="s">
        <v>3476</v>
      </c>
      <c r="H297" s="41"/>
      <c r="I297" s="41"/>
      <c r="J297" s="41"/>
      <c r="K297" s="40"/>
    </row>
    <row r="298" spans="1:11">
      <c r="A298" s="39" t="s">
        <v>519</v>
      </c>
      <c r="B298" s="39" t="s">
        <v>3475</v>
      </c>
      <c r="C298" s="39" t="s">
        <v>3474</v>
      </c>
      <c r="D298" s="39" t="s">
        <v>3471</v>
      </c>
      <c r="E298" s="39" t="s">
        <v>3462</v>
      </c>
      <c r="F298" s="50">
        <v>40208</v>
      </c>
      <c r="G298" s="39"/>
      <c r="H298" s="41"/>
      <c r="I298" s="41"/>
      <c r="J298" s="41">
        <v>795</v>
      </c>
      <c r="K298" s="40"/>
    </row>
    <row r="299" spans="1:11">
      <c r="A299" s="39" t="s">
        <v>494</v>
      </c>
      <c r="B299" s="39" t="s">
        <v>3473</v>
      </c>
      <c r="C299" s="39" t="s">
        <v>3472</v>
      </c>
      <c r="D299" s="39" t="s">
        <v>3471</v>
      </c>
      <c r="E299" s="39" t="s">
        <v>3462</v>
      </c>
      <c r="F299" s="50">
        <v>40205</v>
      </c>
      <c r="G299" s="39" t="s">
        <v>3470</v>
      </c>
      <c r="H299" s="41">
        <v>1100</v>
      </c>
      <c r="I299" s="41">
        <v>495</v>
      </c>
      <c r="J299" s="41"/>
      <c r="K299" s="40">
        <f ca="1">TODAY()-13</f>
        <v>43981</v>
      </c>
    </row>
    <row r="300" spans="1:11">
      <c r="A300" s="39" t="s">
        <v>279</v>
      </c>
      <c r="B300" s="39" t="s">
        <v>3469</v>
      </c>
      <c r="C300" s="39" t="s">
        <v>3468</v>
      </c>
      <c r="D300" s="39" t="s">
        <v>3467</v>
      </c>
      <c r="E300" s="39" t="s">
        <v>3462</v>
      </c>
      <c r="F300" s="50">
        <v>42701</v>
      </c>
      <c r="G300" s="39" t="s">
        <v>3466</v>
      </c>
      <c r="H300" s="41">
        <v>1100</v>
      </c>
      <c r="I300" s="41"/>
      <c r="J300" s="41"/>
      <c r="K300" s="40">
        <f ca="1">TODAY()-23</f>
        <v>43971</v>
      </c>
    </row>
    <row r="301" spans="1:11">
      <c r="A301" s="39" t="s">
        <v>1482</v>
      </c>
      <c r="B301" s="39" t="s">
        <v>3465</v>
      </c>
      <c r="C301" s="39" t="s">
        <v>3464</v>
      </c>
      <c r="D301" s="39" t="s">
        <v>3463</v>
      </c>
      <c r="E301" s="39" t="s">
        <v>3462</v>
      </c>
      <c r="F301" s="50">
        <v>42001</v>
      </c>
      <c r="G301" s="39" t="s">
        <v>3461</v>
      </c>
      <c r="H301" s="41"/>
      <c r="I301" s="41"/>
      <c r="J301" s="41"/>
      <c r="K301" s="40"/>
    </row>
    <row r="302" spans="1:11">
      <c r="A302" s="39" t="s">
        <v>3460</v>
      </c>
      <c r="B302" s="39" t="s">
        <v>1595</v>
      </c>
      <c r="C302" s="39" t="s">
        <v>3459</v>
      </c>
      <c r="D302" s="39" t="s">
        <v>3458</v>
      </c>
      <c r="E302" s="39" t="s">
        <v>3448</v>
      </c>
      <c r="F302" s="50">
        <v>70606</v>
      </c>
      <c r="G302" s="39" t="s">
        <v>3457</v>
      </c>
      <c r="H302" s="41"/>
      <c r="I302" s="41"/>
      <c r="J302" s="41"/>
      <c r="K302" s="40"/>
    </row>
    <row r="303" spans="1:11">
      <c r="A303" s="39" t="s">
        <v>2953</v>
      </c>
      <c r="B303" s="39" t="s">
        <v>449</v>
      </c>
      <c r="C303" s="39" t="s">
        <v>3456</v>
      </c>
      <c r="D303" s="39" t="s">
        <v>3455</v>
      </c>
      <c r="E303" s="39" t="s">
        <v>3448</v>
      </c>
      <c r="F303" s="50">
        <v>70452</v>
      </c>
      <c r="G303" s="39" t="s">
        <v>3454</v>
      </c>
      <c r="H303" s="41"/>
      <c r="I303" s="41"/>
      <c r="J303" s="41"/>
      <c r="K303" s="40"/>
    </row>
    <row r="304" spans="1:11">
      <c r="A304" s="39" t="s">
        <v>160</v>
      </c>
      <c r="B304" s="39" t="s">
        <v>857</v>
      </c>
      <c r="C304" s="39" t="s">
        <v>3453</v>
      </c>
      <c r="D304" s="39" t="s">
        <v>3449</v>
      </c>
      <c r="E304" s="39" t="s">
        <v>3448</v>
      </c>
      <c r="F304" s="50">
        <v>70114</v>
      </c>
      <c r="G304" s="39" t="s">
        <v>3452</v>
      </c>
      <c r="H304" s="41"/>
      <c r="I304" s="41"/>
      <c r="J304" s="41"/>
      <c r="K304" s="40"/>
    </row>
    <row r="305" spans="1:11">
      <c r="A305" s="39" t="s">
        <v>3451</v>
      </c>
      <c r="B305" s="39" t="s">
        <v>412</v>
      </c>
      <c r="C305" s="39" t="s">
        <v>3450</v>
      </c>
      <c r="D305" s="39" t="s">
        <v>3449</v>
      </c>
      <c r="E305" s="39" t="s">
        <v>3448</v>
      </c>
      <c r="F305" s="50">
        <v>70122</v>
      </c>
      <c r="G305" s="39" t="s">
        <v>3447</v>
      </c>
      <c r="H305" s="41"/>
      <c r="I305" s="41"/>
      <c r="J305" s="41"/>
      <c r="K305" s="40"/>
    </row>
    <row r="306" spans="1:11">
      <c r="A306" s="39" t="s">
        <v>1649</v>
      </c>
      <c r="B306" s="39" t="s">
        <v>3446</v>
      </c>
      <c r="C306" s="39" t="s">
        <v>3445</v>
      </c>
      <c r="D306" s="39" t="s">
        <v>333</v>
      </c>
      <c r="E306" s="39" t="s">
        <v>2557</v>
      </c>
      <c r="F306" s="50">
        <v>1119</v>
      </c>
      <c r="G306" s="39" t="s">
        <v>3444</v>
      </c>
      <c r="H306" s="41">
        <v>1100</v>
      </c>
      <c r="I306" s="41">
        <v>495</v>
      </c>
      <c r="J306" s="41">
        <v>795</v>
      </c>
      <c r="K306" s="40">
        <f ca="1">TODAY()-33</f>
        <v>43961</v>
      </c>
    </row>
    <row r="307" spans="1:11">
      <c r="A307" s="39" t="s">
        <v>3443</v>
      </c>
      <c r="B307" s="39" t="s">
        <v>1006</v>
      </c>
      <c r="C307" s="39" t="s">
        <v>3442</v>
      </c>
      <c r="D307" s="39" t="s">
        <v>3441</v>
      </c>
      <c r="E307" s="39" t="s">
        <v>2557</v>
      </c>
      <c r="F307" s="50">
        <v>1863</v>
      </c>
      <c r="G307" s="39" t="s">
        <v>3440</v>
      </c>
      <c r="H307" s="41"/>
      <c r="I307" s="41"/>
      <c r="J307" s="41">
        <v>795</v>
      </c>
      <c r="K307" s="40"/>
    </row>
    <row r="308" spans="1:11">
      <c r="A308" s="39" t="s">
        <v>48</v>
      </c>
      <c r="B308" s="39" t="s">
        <v>3439</v>
      </c>
      <c r="C308" s="39" t="s">
        <v>2806</v>
      </c>
      <c r="D308" s="39" t="s">
        <v>2595</v>
      </c>
      <c r="E308" s="39" t="s">
        <v>2557</v>
      </c>
      <c r="F308" s="50">
        <v>1075</v>
      </c>
      <c r="G308" s="39" t="s">
        <v>3438</v>
      </c>
      <c r="H308" s="41"/>
      <c r="I308" s="41"/>
      <c r="J308" s="41">
        <v>795</v>
      </c>
      <c r="K308" s="40"/>
    </row>
    <row r="309" spans="1:11">
      <c r="A309" s="39" t="s">
        <v>1948</v>
      </c>
      <c r="B309" s="39" t="s">
        <v>813</v>
      </c>
      <c r="C309" s="39" t="s">
        <v>3437</v>
      </c>
      <c r="D309" s="39" t="s">
        <v>2982</v>
      </c>
      <c r="E309" s="39" t="s">
        <v>2557</v>
      </c>
      <c r="F309" s="50">
        <v>1770</v>
      </c>
      <c r="G309" s="39" t="s">
        <v>3436</v>
      </c>
      <c r="H309" s="41"/>
      <c r="I309" s="41"/>
      <c r="J309" s="41">
        <v>795</v>
      </c>
      <c r="K309" s="40"/>
    </row>
    <row r="310" spans="1:11">
      <c r="A310" s="39" t="s">
        <v>3435</v>
      </c>
      <c r="B310" s="39" t="s">
        <v>1164</v>
      </c>
      <c r="C310" s="39" t="s">
        <v>3434</v>
      </c>
      <c r="D310" s="39" t="s">
        <v>2562</v>
      </c>
      <c r="E310" s="39" t="s">
        <v>2557</v>
      </c>
      <c r="F310" s="50">
        <v>1106</v>
      </c>
      <c r="G310" s="39" t="s">
        <v>3433</v>
      </c>
      <c r="H310" s="41"/>
      <c r="I310" s="41"/>
      <c r="J310" s="41">
        <v>795</v>
      </c>
      <c r="K310" s="40"/>
    </row>
    <row r="311" spans="1:11">
      <c r="A311" s="39" t="s">
        <v>3432</v>
      </c>
      <c r="B311" s="39" t="s">
        <v>916</v>
      </c>
      <c r="C311" s="39" t="s">
        <v>3431</v>
      </c>
      <c r="D311" s="39" t="s">
        <v>3314</v>
      </c>
      <c r="E311" s="39" t="s">
        <v>2557</v>
      </c>
      <c r="F311" s="50">
        <v>2192</v>
      </c>
      <c r="G311" s="39" t="s">
        <v>3430</v>
      </c>
      <c r="H311" s="41">
        <v>1100</v>
      </c>
      <c r="I311" s="41">
        <v>495</v>
      </c>
      <c r="J311" s="41"/>
      <c r="K311" s="40">
        <f ca="1">TODAY()-62</f>
        <v>43932</v>
      </c>
    </row>
    <row r="312" spans="1:11">
      <c r="A312" s="39" t="s">
        <v>107</v>
      </c>
      <c r="B312" s="39" t="s">
        <v>362</v>
      </c>
      <c r="C312" s="39" t="s">
        <v>3429</v>
      </c>
      <c r="D312" s="39" t="s">
        <v>3428</v>
      </c>
      <c r="E312" s="39" t="s">
        <v>2557</v>
      </c>
      <c r="F312" s="50">
        <v>2184</v>
      </c>
      <c r="G312" s="39" t="s">
        <v>3427</v>
      </c>
      <c r="H312" s="41">
        <v>1100</v>
      </c>
      <c r="I312" s="41">
        <v>495</v>
      </c>
      <c r="J312" s="41"/>
      <c r="K312" s="40">
        <f ca="1">TODAY()-55</f>
        <v>43939</v>
      </c>
    </row>
    <row r="313" spans="1:11">
      <c r="A313" s="39" t="s">
        <v>1375</v>
      </c>
      <c r="B313" s="39" t="s">
        <v>637</v>
      </c>
      <c r="C313" s="39" t="s">
        <v>3426</v>
      </c>
      <c r="D313" s="39" t="s">
        <v>3425</v>
      </c>
      <c r="E313" s="39" t="s">
        <v>2557</v>
      </c>
      <c r="F313" s="50">
        <v>2664</v>
      </c>
      <c r="G313" s="39" t="s">
        <v>3424</v>
      </c>
      <c r="H313" s="41">
        <v>1100</v>
      </c>
      <c r="I313" s="41">
        <v>495</v>
      </c>
      <c r="J313" s="41"/>
      <c r="K313" s="40">
        <f ca="1">TODAY()-55</f>
        <v>43939</v>
      </c>
    </row>
    <row r="314" spans="1:11">
      <c r="A314" s="39" t="s">
        <v>829</v>
      </c>
      <c r="B314" s="39" t="s">
        <v>912</v>
      </c>
      <c r="C314" s="39" t="s">
        <v>3423</v>
      </c>
      <c r="D314" s="39" t="s">
        <v>2801</v>
      </c>
      <c r="E314" s="39" t="s">
        <v>2557</v>
      </c>
      <c r="F314" s="50">
        <v>2468</v>
      </c>
      <c r="G314" s="39" t="s">
        <v>3422</v>
      </c>
      <c r="H314" s="41">
        <v>1100</v>
      </c>
      <c r="I314" s="41">
        <v>495</v>
      </c>
      <c r="J314" s="41"/>
      <c r="K314" s="40">
        <f ca="1">TODAY()-52</f>
        <v>43942</v>
      </c>
    </row>
    <row r="315" spans="1:11">
      <c r="A315" s="39" t="s">
        <v>3421</v>
      </c>
      <c r="B315" s="39" t="s">
        <v>1607</v>
      </c>
      <c r="C315" s="39" t="s">
        <v>3420</v>
      </c>
      <c r="D315" s="39" t="s">
        <v>2885</v>
      </c>
      <c r="E315" s="39" t="s">
        <v>2557</v>
      </c>
      <c r="F315" s="50">
        <v>1027</v>
      </c>
      <c r="G315" s="39" t="s">
        <v>3419</v>
      </c>
      <c r="H315" s="41">
        <v>1100</v>
      </c>
      <c r="I315" s="41">
        <v>495</v>
      </c>
      <c r="J315" s="41"/>
      <c r="K315" s="40">
        <f ca="1">TODAY()-46</f>
        <v>43948</v>
      </c>
    </row>
    <row r="316" spans="1:11">
      <c r="A316" s="39" t="s">
        <v>235</v>
      </c>
      <c r="B316" s="39" t="s">
        <v>868</v>
      </c>
      <c r="C316" s="39" t="s">
        <v>3418</v>
      </c>
      <c r="D316" s="39" t="s">
        <v>3417</v>
      </c>
      <c r="E316" s="39" t="s">
        <v>2557</v>
      </c>
      <c r="F316" s="50">
        <v>1463</v>
      </c>
      <c r="G316" s="39" t="s">
        <v>3416</v>
      </c>
      <c r="H316" s="41">
        <v>1100</v>
      </c>
      <c r="I316" s="41">
        <v>495</v>
      </c>
      <c r="J316" s="41"/>
      <c r="K316" s="40">
        <f ca="1">TODAY()-39</f>
        <v>43955</v>
      </c>
    </row>
    <row r="317" spans="1:11">
      <c r="A317" s="39" t="s">
        <v>460</v>
      </c>
      <c r="B317" s="39" t="s">
        <v>1874</v>
      </c>
      <c r="C317" s="39" t="s">
        <v>3415</v>
      </c>
      <c r="D317" s="39" t="s">
        <v>3414</v>
      </c>
      <c r="E317" s="39" t="s">
        <v>2557</v>
      </c>
      <c r="F317" s="50">
        <v>2066</v>
      </c>
      <c r="G317" s="39" t="s">
        <v>3413</v>
      </c>
      <c r="H317" s="41">
        <v>1100</v>
      </c>
      <c r="I317" s="41">
        <v>495</v>
      </c>
      <c r="J317" s="41"/>
      <c r="K317" s="40">
        <f ca="1">TODAY()-38</f>
        <v>43956</v>
      </c>
    </row>
    <row r="318" spans="1:11">
      <c r="A318" s="39" t="s">
        <v>151</v>
      </c>
      <c r="B318" s="39" t="s">
        <v>3412</v>
      </c>
      <c r="C318" s="39" t="s">
        <v>3411</v>
      </c>
      <c r="D318" s="39" t="s">
        <v>2646</v>
      </c>
      <c r="E318" s="39" t="s">
        <v>2557</v>
      </c>
      <c r="F318" s="50">
        <v>1020</v>
      </c>
      <c r="G318" s="39" t="s">
        <v>3410</v>
      </c>
      <c r="H318" s="41">
        <v>1100</v>
      </c>
      <c r="I318" s="41">
        <v>495</v>
      </c>
      <c r="J318" s="41"/>
      <c r="K318" s="40">
        <f ca="1">TODAY()-34</f>
        <v>43960</v>
      </c>
    </row>
    <row r="319" spans="1:11">
      <c r="A319" s="39" t="s">
        <v>3409</v>
      </c>
      <c r="B319" s="39" t="s">
        <v>1667</v>
      </c>
      <c r="C319" s="39" t="s">
        <v>3408</v>
      </c>
      <c r="D319" s="39" t="s">
        <v>2586</v>
      </c>
      <c r="E319" s="39" t="s">
        <v>2557</v>
      </c>
      <c r="F319" s="50">
        <v>1062</v>
      </c>
      <c r="G319" s="39" t="s">
        <v>3407</v>
      </c>
      <c r="H319" s="41">
        <v>1100</v>
      </c>
      <c r="I319" s="41">
        <v>495</v>
      </c>
      <c r="J319" s="41"/>
      <c r="K319" s="40">
        <f ca="1">TODAY()-31</f>
        <v>43963</v>
      </c>
    </row>
    <row r="320" spans="1:11">
      <c r="A320" s="39" t="s">
        <v>523</v>
      </c>
      <c r="B320" s="39" t="s">
        <v>3406</v>
      </c>
      <c r="C320" s="39" t="s">
        <v>3405</v>
      </c>
      <c r="D320" s="39" t="s">
        <v>333</v>
      </c>
      <c r="E320" s="39" t="s">
        <v>2557</v>
      </c>
      <c r="F320" s="50">
        <v>1105</v>
      </c>
      <c r="G320" s="39" t="s">
        <v>3404</v>
      </c>
      <c r="H320" s="41">
        <v>1100</v>
      </c>
      <c r="I320" s="41">
        <v>495</v>
      </c>
      <c r="J320" s="41"/>
      <c r="K320" s="40">
        <f ca="1">TODAY()-31</f>
        <v>43963</v>
      </c>
    </row>
    <row r="321" spans="1:11">
      <c r="A321" s="39" t="s">
        <v>160</v>
      </c>
      <c r="B321" s="39" t="s">
        <v>3403</v>
      </c>
      <c r="C321" s="39" t="s">
        <v>3402</v>
      </c>
      <c r="D321" s="39" t="s">
        <v>3401</v>
      </c>
      <c r="E321" s="39" t="s">
        <v>2557</v>
      </c>
      <c r="F321" s="50">
        <v>2535</v>
      </c>
      <c r="G321" s="39" t="s">
        <v>3400</v>
      </c>
      <c r="H321" s="41">
        <v>1100</v>
      </c>
      <c r="I321" s="41">
        <v>495</v>
      </c>
      <c r="J321" s="41"/>
      <c r="K321" s="40">
        <f ca="1">TODAY()-21</f>
        <v>43973</v>
      </c>
    </row>
    <row r="322" spans="1:11">
      <c r="A322" s="39" t="s">
        <v>140</v>
      </c>
      <c r="B322" s="39" t="s">
        <v>3399</v>
      </c>
      <c r="C322" s="39" t="s">
        <v>3398</v>
      </c>
      <c r="D322" s="39" t="s">
        <v>3123</v>
      </c>
      <c r="E322" s="39" t="s">
        <v>2557</v>
      </c>
      <c r="F322" s="50">
        <v>1339</v>
      </c>
      <c r="G322" s="39" t="s">
        <v>3397</v>
      </c>
      <c r="H322" s="41">
        <v>1100</v>
      </c>
      <c r="I322" s="41">
        <v>495</v>
      </c>
      <c r="J322" s="41"/>
      <c r="K322" s="40">
        <f ca="1">TODAY()-20</f>
        <v>43974</v>
      </c>
    </row>
    <row r="323" spans="1:11">
      <c r="A323" s="39" t="s">
        <v>587</v>
      </c>
      <c r="B323" s="39" t="s">
        <v>3396</v>
      </c>
      <c r="C323" s="39" t="s">
        <v>3395</v>
      </c>
      <c r="D323" s="39" t="s">
        <v>1820</v>
      </c>
      <c r="E323" s="39" t="s">
        <v>2557</v>
      </c>
      <c r="F323" s="50">
        <v>1541</v>
      </c>
      <c r="G323" s="39" t="s">
        <v>3394</v>
      </c>
      <c r="H323" s="41">
        <v>1100</v>
      </c>
      <c r="I323" s="41">
        <v>495</v>
      </c>
      <c r="J323" s="41"/>
      <c r="K323" s="40">
        <f ca="1">TODAY()-15</f>
        <v>43979</v>
      </c>
    </row>
    <row r="324" spans="1:11">
      <c r="A324" s="39" t="s">
        <v>147</v>
      </c>
      <c r="B324" s="39" t="s">
        <v>2295</v>
      </c>
      <c r="C324" s="39" t="s">
        <v>3393</v>
      </c>
      <c r="D324" s="39" t="s">
        <v>2608</v>
      </c>
      <c r="E324" s="39" t="s">
        <v>2557</v>
      </c>
      <c r="F324" s="50">
        <v>1040</v>
      </c>
      <c r="G324" s="39" t="s">
        <v>3392</v>
      </c>
      <c r="H324" s="41">
        <v>1100</v>
      </c>
      <c r="I324" s="41">
        <v>495</v>
      </c>
      <c r="J324" s="41"/>
      <c r="K324" s="40">
        <f ca="1">TODAY()-11</f>
        <v>43983</v>
      </c>
    </row>
    <row r="325" spans="1:11">
      <c r="A325" s="39" t="s">
        <v>3391</v>
      </c>
      <c r="B325" s="39" t="s">
        <v>171</v>
      </c>
      <c r="C325" s="39" t="s">
        <v>3390</v>
      </c>
      <c r="D325" s="39" t="s">
        <v>2625</v>
      </c>
      <c r="E325" s="39" t="s">
        <v>2557</v>
      </c>
      <c r="F325" s="50">
        <v>2140</v>
      </c>
      <c r="G325" s="39" t="s">
        <v>3389</v>
      </c>
      <c r="H325" s="41">
        <v>1100</v>
      </c>
      <c r="I325" s="41"/>
      <c r="J325" s="41"/>
      <c r="K325" s="40">
        <f ca="1">TODAY()-61</f>
        <v>43933</v>
      </c>
    </row>
    <row r="326" spans="1:11">
      <c r="A326" s="39" t="s">
        <v>59</v>
      </c>
      <c r="B326" s="39" t="s">
        <v>3388</v>
      </c>
      <c r="C326" s="39" t="s">
        <v>3387</v>
      </c>
      <c r="D326" s="39" t="s">
        <v>2885</v>
      </c>
      <c r="E326" s="39" t="s">
        <v>2557</v>
      </c>
      <c r="F326" s="50">
        <v>1027</v>
      </c>
      <c r="G326" s="39" t="s">
        <v>3386</v>
      </c>
      <c r="H326" s="41">
        <v>1100</v>
      </c>
      <c r="I326" s="41"/>
      <c r="J326" s="41"/>
      <c r="K326" s="40">
        <f ca="1">TODAY()-60</f>
        <v>43934</v>
      </c>
    </row>
    <row r="327" spans="1:11">
      <c r="A327" s="39" t="s">
        <v>372</v>
      </c>
      <c r="B327" s="39" t="s">
        <v>843</v>
      </c>
      <c r="C327" s="39" t="s">
        <v>3385</v>
      </c>
      <c r="D327" s="39" t="s">
        <v>2751</v>
      </c>
      <c r="E327" s="39" t="s">
        <v>2557</v>
      </c>
      <c r="F327" s="50">
        <v>1062</v>
      </c>
      <c r="G327" s="39" t="s">
        <v>3384</v>
      </c>
      <c r="H327" s="41">
        <v>1100</v>
      </c>
      <c r="I327" s="41"/>
      <c r="J327" s="41"/>
      <c r="K327" s="40">
        <f ca="1">TODAY()-52</f>
        <v>43942</v>
      </c>
    </row>
    <row r="328" spans="1:11">
      <c r="A328" s="39" t="s">
        <v>190</v>
      </c>
      <c r="B328" s="39" t="s">
        <v>3383</v>
      </c>
      <c r="C328" s="39" t="s">
        <v>3382</v>
      </c>
      <c r="D328" s="39" t="s">
        <v>3381</v>
      </c>
      <c r="E328" s="39" t="s">
        <v>2557</v>
      </c>
      <c r="F328" s="50">
        <v>1258</v>
      </c>
      <c r="G328" s="39" t="s">
        <v>3380</v>
      </c>
      <c r="H328" s="41">
        <v>1100</v>
      </c>
      <c r="I328" s="41"/>
      <c r="J328" s="41"/>
      <c r="K328" s="40">
        <f ca="1">TODAY()-50</f>
        <v>43944</v>
      </c>
    </row>
    <row r="329" spans="1:11">
      <c r="A329" s="39" t="s">
        <v>455</v>
      </c>
      <c r="B329" s="39" t="s">
        <v>1088</v>
      </c>
      <c r="C329" s="39" t="s">
        <v>3379</v>
      </c>
      <c r="D329" s="39" t="s">
        <v>2797</v>
      </c>
      <c r="E329" s="39" t="s">
        <v>2557</v>
      </c>
      <c r="F329" s="50">
        <v>2148</v>
      </c>
      <c r="G329" s="39" t="s">
        <v>3378</v>
      </c>
      <c r="H329" s="41">
        <v>1100</v>
      </c>
      <c r="I329" s="41"/>
      <c r="J329" s="41"/>
      <c r="K329" s="40">
        <f ca="1">TODAY()-47</f>
        <v>43947</v>
      </c>
    </row>
    <row r="330" spans="1:11">
      <c r="A330" s="39" t="s">
        <v>494</v>
      </c>
      <c r="B330" s="39" t="s">
        <v>1414</v>
      </c>
      <c r="C330" s="39" t="s">
        <v>3377</v>
      </c>
      <c r="D330" s="39" t="s">
        <v>435</v>
      </c>
      <c r="E330" s="39" t="s">
        <v>2557</v>
      </c>
      <c r="F330" s="50">
        <v>2631</v>
      </c>
      <c r="G330" s="39" t="s">
        <v>3376</v>
      </c>
      <c r="H330" s="41">
        <v>1100</v>
      </c>
      <c r="I330" s="41"/>
      <c r="J330" s="41"/>
      <c r="K330" s="40">
        <f ca="1">TODAY()-30</f>
        <v>43964</v>
      </c>
    </row>
    <row r="331" spans="1:11">
      <c r="A331" s="39" t="s">
        <v>1429</v>
      </c>
      <c r="B331" s="39" t="s">
        <v>3375</v>
      </c>
      <c r="C331" s="39" t="s">
        <v>3374</v>
      </c>
      <c r="D331" s="39" t="s">
        <v>2605</v>
      </c>
      <c r="E331" s="39" t="s">
        <v>2557</v>
      </c>
      <c r="F331" s="50">
        <v>1002</v>
      </c>
      <c r="G331" s="39" t="s">
        <v>3373</v>
      </c>
      <c r="H331" s="41">
        <v>1100</v>
      </c>
      <c r="I331" s="41"/>
      <c r="J331" s="41"/>
      <c r="K331" s="40">
        <f ca="1">TODAY()-29</f>
        <v>43965</v>
      </c>
    </row>
    <row r="332" spans="1:11">
      <c r="A332" s="39" t="s">
        <v>2128</v>
      </c>
      <c r="B332" s="39" t="s">
        <v>1356</v>
      </c>
      <c r="C332" s="39" t="s">
        <v>3372</v>
      </c>
      <c r="D332" s="39" t="s">
        <v>2558</v>
      </c>
      <c r="E332" s="39" t="s">
        <v>2557</v>
      </c>
      <c r="F332" s="50">
        <v>1033</v>
      </c>
      <c r="G332" s="39" t="s">
        <v>3371</v>
      </c>
      <c r="H332" s="41">
        <v>1100</v>
      </c>
      <c r="I332" s="41"/>
      <c r="J332" s="41"/>
      <c r="K332" s="40">
        <f ca="1">TODAY()-25</f>
        <v>43969</v>
      </c>
    </row>
    <row r="333" spans="1:11">
      <c r="A333" s="39" t="s">
        <v>3370</v>
      </c>
      <c r="B333" s="39" t="s">
        <v>465</v>
      </c>
      <c r="C333" s="39" t="s">
        <v>3369</v>
      </c>
      <c r="D333" s="39" t="s">
        <v>2784</v>
      </c>
      <c r="E333" s="39" t="s">
        <v>2557</v>
      </c>
      <c r="F333" s="50">
        <v>1778</v>
      </c>
      <c r="G333" s="39" t="s">
        <v>3368</v>
      </c>
      <c r="H333" s="41">
        <v>1100</v>
      </c>
      <c r="I333" s="41"/>
      <c r="J333" s="41"/>
      <c r="K333" s="40">
        <f ca="1">TODAY()-22</f>
        <v>43972</v>
      </c>
    </row>
    <row r="334" spans="1:11">
      <c r="A334" s="39" t="s">
        <v>829</v>
      </c>
      <c r="B334" s="39" t="s">
        <v>3367</v>
      </c>
      <c r="C334" s="39" t="s">
        <v>3366</v>
      </c>
      <c r="D334" s="39" t="s">
        <v>2605</v>
      </c>
      <c r="E334" s="39" t="s">
        <v>2557</v>
      </c>
      <c r="F334" s="50">
        <v>1002</v>
      </c>
      <c r="G334" s="39" t="s">
        <v>3365</v>
      </c>
      <c r="H334" s="41">
        <v>1100</v>
      </c>
      <c r="I334" s="41"/>
      <c r="J334" s="41"/>
      <c r="K334" s="40">
        <f ca="1">TODAY()-15</f>
        <v>43979</v>
      </c>
    </row>
    <row r="335" spans="1:11">
      <c r="A335" s="39" t="s">
        <v>48</v>
      </c>
      <c r="B335" s="39" t="s">
        <v>3364</v>
      </c>
      <c r="C335" s="39" t="s">
        <v>3363</v>
      </c>
      <c r="D335" s="39" t="s">
        <v>2963</v>
      </c>
      <c r="E335" s="39" t="s">
        <v>2557</v>
      </c>
      <c r="F335" s="50">
        <v>1085</v>
      </c>
      <c r="G335" s="39" t="s">
        <v>3362</v>
      </c>
      <c r="H335" s="41">
        <v>1100</v>
      </c>
      <c r="I335" s="41"/>
      <c r="J335" s="41"/>
      <c r="K335" s="40">
        <f ca="1">TODAY()-13</f>
        <v>43981</v>
      </c>
    </row>
    <row r="336" spans="1:11">
      <c r="A336" s="39" t="s">
        <v>3361</v>
      </c>
      <c r="B336" s="39" t="s">
        <v>3360</v>
      </c>
      <c r="C336" s="39" t="s">
        <v>3359</v>
      </c>
      <c r="D336" s="39" t="s">
        <v>2608</v>
      </c>
      <c r="E336" s="39" t="s">
        <v>2557</v>
      </c>
      <c r="F336" s="50">
        <v>1040</v>
      </c>
      <c r="G336" s="39" t="s">
        <v>3358</v>
      </c>
      <c r="H336" s="41">
        <v>1100</v>
      </c>
      <c r="I336" s="41"/>
      <c r="J336" s="41"/>
      <c r="K336" s="40">
        <f ca="1">TODAY()-11</f>
        <v>43983</v>
      </c>
    </row>
    <row r="337" spans="1:11">
      <c r="A337" s="39" t="s">
        <v>155</v>
      </c>
      <c r="B337" s="39" t="s">
        <v>3357</v>
      </c>
      <c r="C337" s="39" t="s">
        <v>3356</v>
      </c>
      <c r="D337" s="39" t="s">
        <v>2872</v>
      </c>
      <c r="E337" s="39" t="s">
        <v>2557</v>
      </c>
      <c r="F337" s="50">
        <v>2445</v>
      </c>
      <c r="G337" s="39" t="s">
        <v>3355</v>
      </c>
      <c r="H337" s="41">
        <v>1100</v>
      </c>
      <c r="I337" s="41"/>
      <c r="J337" s="41"/>
      <c r="K337" s="40">
        <f ca="1">TODAY()-7</f>
        <v>43987</v>
      </c>
    </row>
    <row r="338" spans="1:11">
      <c r="A338" s="39" t="s">
        <v>877</v>
      </c>
      <c r="B338" s="39" t="s">
        <v>927</v>
      </c>
      <c r="C338" s="39" t="s">
        <v>3354</v>
      </c>
      <c r="D338" s="39" t="s">
        <v>3353</v>
      </c>
      <c r="E338" s="39" t="s">
        <v>2557</v>
      </c>
      <c r="F338" s="50">
        <v>2170</v>
      </c>
      <c r="G338" s="39" t="s">
        <v>3352</v>
      </c>
      <c r="H338" s="41">
        <v>1100</v>
      </c>
      <c r="I338" s="41"/>
      <c r="J338" s="41"/>
      <c r="K338" s="40">
        <f ca="1">TODAY()-3</f>
        <v>43991</v>
      </c>
    </row>
    <row r="339" spans="1:11">
      <c r="A339" s="39" t="s">
        <v>116</v>
      </c>
      <c r="B339" s="39" t="s">
        <v>3351</v>
      </c>
      <c r="C339" s="39" t="s">
        <v>3350</v>
      </c>
      <c r="D339" s="39" t="s">
        <v>3275</v>
      </c>
      <c r="E339" s="39" t="s">
        <v>2557</v>
      </c>
      <c r="F339" s="50">
        <v>1072</v>
      </c>
      <c r="G339" s="39" t="s">
        <v>3349</v>
      </c>
      <c r="H339" s="41">
        <v>1100</v>
      </c>
      <c r="I339" s="41"/>
      <c r="J339" s="41"/>
      <c r="K339" s="40">
        <f ca="1">TODAY()-1</f>
        <v>43993</v>
      </c>
    </row>
    <row r="340" spans="1:11">
      <c r="A340" s="39" t="s">
        <v>1139</v>
      </c>
      <c r="B340" s="39" t="s">
        <v>3348</v>
      </c>
      <c r="C340" s="39" t="s">
        <v>3347</v>
      </c>
      <c r="D340" s="39" t="s">
        <v>2562</v>
      </c>
      <c r="E340" s="39" t="s">
        <v>2557</v>
      </c>
      <c r="F340" s="50">
        <v>1106</v>
      </c>
      <c r="G340" s="39"/>
      <c r="H340" s="41"/>
      <c r="I340" s="41"/>
      <c r="J340" s="41"/>
      <c r="K340" s="40"/>
    </row>
    <row r="341" spans="1:11">
      <c r="A341" s="39" t="s">
        <v>545</v>
      </c>
      <c r="B341" s="39" t="s">
        <v>238</v>
      </c>
      <c r="C341" s="39" t="s">
        <v>3346</v>
      </c>
      <c r="D341" s="39" t="s">
        <v>2862</v>
      </c>
      <c r="E341" s="39" t="s">
        <v>2557</v>
      </c>
      <c r="F341" s="50">
        <v>1028</v>
      </c>
      <c r="G341" s="39" t="s">
        <v>3345</v>
      </c>
      <c r="H341" s="41"/>
      <c r="I341" s="41"/>
      <c r="J341" s="41"/>
      <c r="K341" s="40"/>
    </row>
    <row r="342" spans="1:11">
      <c r="A342" s="39" t="s">
        <v>48</v>
      </c>
      <c r="B342" s="39" t="s">
        <v>3344</v>
      </c>
      <c r="C342" s="39" t="s">
        <v>3343</v>
      </c>
      <c r="D342" s="39" t="s">
        <v>2605</v>
      </c>
      <c r="E342" s="39" t="s">
        <v>2557</v>
      </c>
      <c r="F342" s="50">
        <v>1002</v>
      </c>
      <c r="G342" s="39"/>
      <c r="H342" s="41"/>
      <c r="I342" s="41"/>
      <c r="J342" s="41"/>
      <c r="K342" s="40"/>
    </row>
    <row r="343" spans="1:11">
      <c r="A343" s="39" t="s">
        <v>2452</v>
      </c>
      <c r="B343" s="39" t="s">
        <v>1013</v>
      </c>
      <c r="C343" s="39" t="s">
        <v>3342</v>
      </c>
      <c r="D343" s="39" t="s">
        <v>2751</v>
      </c>
      <c r="E343" s="39" t="s">
        <v>2557</v>
      </c>
      <c r="F343" s="50">
        <v>1060</v>
      </c>
      <c r="G343" s="39" t="s">
        <v>3341</v>
      </c>
      <c r="H343" s="41"/>
      <c r="I343" s="41"/>
      <c r="J343" s="41"/>
      <c r="K343" s="40"/>
    </row>
    <row r="344" spans="1:11">
      <c r="A344" s="39" t="s">
        <v>155</v>
      </c>
      <c r="B344" s="39" t="s">
        <v>675</v>
      </c>
      <c r="C344" s="39" t="s">
        <v>3340</v>
      </c>
      <c r="D344" s="39" t="s">
        <v>2646</v>
      </c>
      <c r="E344" s="39" t="s">
        <v>2557</v>
      </c>
      <c r="F344" s="50">
        <v>1020</v>
      </c>
      <c r="G344" s="39" t="s">
        <v>3339</v>
      </c>
      <c r="H344" s="41"/>
      <c r="I344" s="41"/>
      <c r="J344" s="41"/>
      <c r="K344" s="40"/>
    </row>
    <row r="345" spans="1:11">
      <c r="A345" s="39" t="s">
        <v>3338</v>
      </c>
      <c r="B345" s="39" t="s">
        <v>1224</v>
      </c>
      <c r="C345" s="39" t="s">
        <v>3337</v>
      </c>
      <c r="D345" s="39" t="s">
        <v>2608</v>
      </c>
      <c r="E345" s="39" t="s">
        <v>2557</v>
      </c>
      <c r="F345" s="50">
        <v>1040</v>
      </c>
      <c r="G345" s="39" t="s">
        <v>3336</v>
      </c>
      <c r="H345" s="41"/>
      <c r="I345" s="41"/>
      <c r="J345" s="41"/>
      <c r="K345" s="40"/>
    </row>
    <row r="346" spans="1:11">
      <c r="A346" s="39" t="s">
        <v>2586</v>
      </c>
      <c r="B346" s="39" t="s">
        <v>391</v>
      </c>
      <c r="C346" s="39" t="s">
        <v>3335</v>
      </c>
      <c r="D346" s="39" t="s">
        <v>2872</v>
      </c>
      <c r="E346" s="39" t="s">
        <v>2557</v>
      </c>
      <c r="F346" s="50">
        <v>2445</v>
      </c>
      <c r="G346" s="39" t="s">
        <v>3334</v>
      </c>
      <c r="H346" s="41"/>
      <c r="I346" s="41"/>
      <c r="J346" s="41"/>
      <c r="K346" s="40"/>
    </row>
    <row r="347" spans="1:11">
      <c r="A347" s="39" t="s">
        <v>891</v>
      </c>
      <c r="B347" s="39" t="s">
        <v>2151</v>
      </c>
      <c r="C347" s="39" t="s">
        <v>3333</v>
      </c>
      <c r="D347" s="39" t="s">
        <v>3016</v>
      </c>
      <c r="E347" s="39" t="s">
        <v>2557</v>
      </c>
      <c r="F347" s="50">
        <v>1057</v>
      </c>
      <c r="G347" s="39" t="s">
        <v>3332</v>
      </c>
      <c r="H347" s="41"/>
      <c r="I347" s="41"/>
      <c r="J347" s="41"/>
      <c r="K347" s="40"/>
    </row>
    <row r="348" spans="1:11">
      <c r="A348" s="39" t="s">
        <v>489</v>
      </c>
      <c r="B348" s="39" t="s">
        <v>2151</v>
      </c>
      <c r="C348" s="39" t="s">
        <v>3331</v>
      </c>
      <c r="D348" s="39" t="s">
        <v>2608</v>
      </c>
      <c r="E348" s="39" t="s">
        <v>2557</v>
      </c>
      <c r="F348" s="50">
        <v>1040</v>
      </c>
      <c r="G348" s="39" t="s">
        <v>3330</v>
      </c>
      <c r="H348" s="41"/>
      <c r="I348" s="41"/>
      <c r="J348" s="41"/>
      <c r="K348" s="40"/>
    </row>
    <row r="349" spans="1:11">
      <c r="A349" s="39" t="s">
        <v>1076</v>
      </c>
      <c r="B349" s="39" t="s">
        <v>619</v>
      </c>
      <c r="C349" s="39" t="s">
        <v>3329</v>
      </c>
      <c r="D349" s="39" t="s">
        <v>2558</v>
      </c>
      <c r="E349" s="39" t="s">
        <v>2557</v>
      </c>
      <c r="F349" s="50">
        <v>1033</v>
      </c>
      <c r="G349" s="39" t="s">
        <v>3328</v>
      </c>
      <c r="H349" s="41"/>
      <c r="I349" s="41"/>
      <c r="J349" s="41"/>
      <c r="K349" s="40"/>
    </row>
    <row r="350" spans="1:11">
      <c r="A350" s="39" t="s">
        <v>1039</v>
      </c>
      <c r="B350" s="39" t="s">
        <v>3327</v>
      </c>
      <c r="C350" s="39" t="s">
        <v>3326</v>
      </c>
      <c r="D350" s="39" t="s">
        <v>3325</v>
      </c>
      <c r="E350" s="39" t="s">
        <v>2557</v>
      </c>
      <c r="F350" s="50">
        <v>2176</v>
      </c>
      <c r="G350" s="39" t="s">
        <v>3324</v>
      </c>
      <c r="H350" s="41"/>
      <c r="I350" s="41"/>
      <c r="J350" s="41"/>
      <c r="K350" s="40"/>
    </row>
    <row r="351" spans="1:11">
      <c r="A351" s="39" t="s">
        <v>450</v>
      </c>
      <c r="B351" s="39" t="s">
        <v>1030</v>
      </c>
      <c r="C351" s="39" t="s">
        <v>3323</v>
      </c>
      <c r="D351" s="39" t="s">
        <v>3322</v>
      </c>
      <c r="E351" s="39" t="s">
        <v>2557</v>
      </c>
      <c r="F351" s="50">
        <v>2359</v>
      </c>
      <c r="G351" s="39" t="s">
        <v>3321</v>
      </c>
      <c r="H351" s="41"/>
      <c r="I351" s="41"/>
      <c r="J351" s="41"/>
      <c r="K351" s="40"/>
    </row>
    <row r="352" spans="1:11">
      <c r="A352" s="39" t="s">
        <v>455</v>
      </c>
      <c r="B352" s="39" t="s">
        <v>754</v>
      </c>
      <c r="C352" s="39" t="s">
        <v>3320</v>
      </c>
      <c r="D352" s="39" t="s">
        <v>3205</v>
      </c>
      <c r="E352" s="39" t="s">
        <v>2557</v>
      </c>
      <c r="F352" s="50">
        <v>2145</v>
      </c>
      <c r="G352" s="39" t="s">
        <v>3319</v>
      </c>
      <c r="H352" s="41"/>
      <c r="I352" s="41"/>
      <c r="J352" s="41"/>
      <c r="K352" s="40"/>
    </row>
    <row r="353" spans="1:11">
      <c r="A353" s="39" t="s">
        <v>155</v>
      </c>
      <c r="B353" s="39" t="s">
        <v>3318</v>
      </c>
      <c r="C353" s="39" t="s">
        <v>3317</v>
      </c>
      <c r="D353" s="39" t="s">
        <v>697</v>
      </c>
      <c r="E353" s="39" t="s">
        <v>2557</v>
      </c>
      <c r="F353" s="50">
        <v>2067</v>
      </c>
      <c r="G353" s="39"/>
      <c r="H353" s="41"/>
      <c r="I353" s="41"/>
      <c r="J353" s="41"/>
      <c r="K353" s="40"/>
    </row>
    <row r="354" spans="1:11">
      <c r="A354" s="39" t="s">
        <v>1003</v>
      </c>
      <c r="B354" s="39" t="s">
        <v>3316</v>
      </c>
      <c r="C354" s="39" t="s">
        <v>3315</v>
      </c>
      <c r="D354" s="39" t="s">
        <v>3314</v>
      </c>
      <c r="E354" s="39" t="s">
        <v>2557</v>
      </c>
      <c r="F354" s="50">
        <v>2494</v>
      </c>
      <c r="G354" s="39" t="s">
        <v>3313</v>
      </c>
      <c r="H354" s="41"/>
      <c r="I354" s="41"/>
      <c r="J354" s="41"/>
      <c r="K354" s="40"/>
    </row>
    <row r="355" spans="1:11">
      <c r="A355" s="39" t="s">
        <v>299</v>
      </c>
      <c r="B355" s="39" t="s">
        <v>3312</v>
      </c>
      <c r="C355" s="39" t="s">
        <v>3311</v>
      </c>
      <c r="D355" s="39" t="s">
        <v>2573</v>
      </c>
      <c r="E355" s="39" t="s">
        <v>2557</v>
      </c>
      <c r="F355" s="50">
        <v>1720</v>
      </c>
      <c r="G355" s="39" t="s">
        <v>3310</v>
      </c>
      <c r="H355" s="41"/>
      <c r="I355" s="41"/>
      <c r="J355" s="41"/>
      <c r="K355" s="40"/>
    </row>
    <row r="356" spans="1:11">
      <c r="A356" s="39" t="s">
        <v>3309</v>
      </c>
      <c r="B356" s="39" t="s">
        <v>242</v>
      </c>
      <c r="C356" s="39" t="s">
        <v>3308</v>
      </c>
      <c r="D356" s="39" t="s">
        <v>2713</v>
      </c>
      <c r="E356" s="39" t="s">
        <v>2557</v>
      </c>
      <c r="F356" s="50">
        <v>1420</v>
      </c>
      <c r="G356" s="39" t="s">
        <v>3307</v>
      </c>
      <c r="H356" s="41"/>
      <c r="I356" s="41"/>
      <c r="J356" s="41"/>
      <c r="K356" s="40"/>
    </row>
    <row r="357" spans="1:11">
      <c r="A357" s="39" t="s">
        <v>2828</v>
      </c>
      <c r="B357" s="39" t="s">
        <v>692</v>
      </c>
      <c r="C357" s="39" t="s">
        <v>3306</v>
      </c>
      <c r="D357" s="39" t="s">
        <v>2595</v>
      </c>
      <c r="E357" s="39" t="s">
        <v>2557</v>
      </c>
      <c r="F357" s="50">
        <v>1075</v>
      </c>
      <c r="G357" s="39" t="s">
        <v>3305</v>
      </c>
      <c r="H357" s="41"/>
      <c r="I357" s="41"/>
      <c r="J357" s="41"/>
      <c r="K357" s="40"/>
    </row>
    <row r="358" spans="1:11">
      <c r="A358" s="39" t="s">
        <v>2305</v>
      </c>
      <c r="B358" s="39" t="s">
        <v>3304</v>
      </c>
      <c r="C358" s="39" t="s">
        <v>3303</v>
      </c>
      <c r="D358" s="39" t="s">
        <v>3302</v>
      </c>
      <c r="E358" s="39" t="s">
        <v>2557</v>
      </c>
      <c r="F358" s="50">
        <v>1520</v>
      </c>
      <c r="G358" s="39" t="s">
        <v>3301</v>
      </c>
      <c r="H358" s="41"/>
      <c r="I358" s="41"/>
      <c r="J358" s="41"/>
      <c r="K358" s="40"/>
    </row>
    <row r="359" spans="1:11">
      <c r="A359" s="39" t="s">
        <v>1199</v>
      </c>
      <c r="B359" s="39" t="s">
        <v>3300</v>
      </c>
      <c r="C359" s="39" t="s">
        <v>3299</v>
      </c>
      <c r="D359" s="39" t="s">
        <v>2580</v>
      </c>
      <c r="E359" s="39" t="s">
        <v>2557</v>
      </c>
      <c r="F359" s="50">
        <v>2420</v>
      </c>
      <c r="G359" s="39" t="s">
        <v>3298</v>
      </c>
      <c r="H359" s="41"/>
      <c r="I359" s="41"/>
      <c r="J359" s="41"/>
      <c r="K359" s="40"/>
    </row>
    <row r="360" spans="1:11">
      <c r="A360" s="39" t="s">
        <v>1071</v>
      </c>
      <c r="B360" s="39" t="s">
        <v>3297</v>
      </c>
      <c r="C360" s="39" t="s">
        <v>3296</v>
      </c>
      <c r="D360" s="39" t="s">
        <v>2709</v>
      </c>
      <c r="E360" s="39" t="s">
        <v>2557</v>
      </c>
      <c r="F360" s="50">
        <v>1056</v>
      </c>
      <c r="G360" s="39" t="s">
        <v>3295</v>
      </c>
      <c r="H360" s="41"/>
      <c r="I360" s="41"/>
      <c r="J360" s="41"/>
      <c r="K360" s="40"/>
    </row>
    <row r="361" spans="1:11">
      <c r="A361" s="39" t="s">
        <v>3294</v>
      </c>
      <c r="B361" s="39" t="s">
        <v>832</v>
      </c>
      <c r="C361" s="39" t="s">
        <v>3293</v>
      </c>
      <c r="D361" s="39" t="s">
        <v>2757</v>
      </c>
      <c r="E361" s="39" t="s">
        <v>2557</v>
      </c>
      <c r="F361" s="50">
        <v>1075</v>
      </c>
      <c r="G361" s="39"/>
      <c r="H361" s="41"/>
      <c r="I361" s="41"/>
      <c r="J361" s="41"/>
      <c r="K361" s="40"/>
    </row>
    <row r="362" spans="1:11">
      <c r="A362" s="39" t="s">
        <v>48</v>
      </c>
      <c r="B362" s="39" t="s">
        <v>3292</v>
      </c>
      <c r="C362" s="39" t="s">
        <v>3291</v>
      </c>
      <c r="D362" s="39" t="s">
        <v>3016</v>
      </c>
      <c r="E362" s="39" t="s">
        <v>2557</v>
      </c>
      <c r="F362" s="50">
        <v>1057</v>
      </c>
      <c r="G362" s="39" t="s">
        <v>3290</v>
      </c>
      <c r="H362" s="41"/>
      <c r="I362" s="41"/>
      <c r="J362" s="41"/>
      <c r="K362" s="40"/>
    </row>
    <row r="363" spans="1:11">
      <c r="A363" s="39" t="s">
        <v>2042</v>
      </c>
      <c r="B363" s="39" t="s">
        <v>1654</v>
      </c>
      <c r="C363" s="39" t="s">
        <v>3289</v>
      </c>
      <c r="D363" s="39" t="s">
        <v>2665</v>
      </c>
      <c r="E363" s="39" t="s">
        <v>2557</v>
      </c>
      <c r="F363" s="50">
        <v>1375</v>
      </c>
      <c r="G363" s="39" t="s">
        <v>3288</v>
      </c>
      <c r="H363" s="41"/>
      <c r="I363" s="41"/>
      <c r="J363" s="41"/>
      <c r="K363" s="40"/>
    </row>
    <row r="364" spans="1:11">
      <c r="A364" s="39" t="s">
        <v>440</v>
      </c>
      <c r="B364" s="39" t="s">
        <v>1215</v>
      </c>
      <c r="C364" s="39" t="s">
        <v>3287</v>
      </c>
      <c r="D364" s="39" t="s">
        <v>234</v>
      </c>
      <c r="E364" s="39" t="s">
        <v>2557</v>
      </c>
      <c r="F364" s="50">
        <v>1220</v>
      </c>
      <c r="G364" s="39" t="s">
        <v>3286</v>
      </c>
      <c r="H364" s="41"/>
      <c r="I364" s="41"/>
      <c r="J364" s="41"/>
      <c r="K364" s="40"/>
    </row>
    <row r="365" spans="1:11">
      <c r="A365" s="39" t="s">
        <v>3285</v>
      </c>
      <c r="B365" s="39" t="s">
        <v>87</v>
      </c>
      <c r="C365" s="39" t="s">
        <v>3284</v>
      </c>
      <c r="D365" s="39" t="s">
        <v>2636</v>
      </c>
      <c r="E365" s="39" t="s">
        <v>2557</v>
      </c>
      <c r="F365" s="50">
        <v>1030</v>
      </c>
      <c r="G365" s="39"/>
      <c r="H365" s="41"/>
      <c r="I365" s="41"/>
      <c r="J365" s="41"/>
      <c r="K365" s="40"/>
    </row>
    <row r="366" spans="1:11">
      <c r="A366" s="39" t="s">
        <v>274</v>
      </c>
      <c r="B366" s="39" t="s">
        <v>87</v>
      </c>
      <c r="C366" s="39" t="s">
        <v>3283</v>
      </c>
      <c r="D366" s="39" t="s">
        <v>2595</v>
      </c>
      <c r="E366" s="39" t="s">
        <v>2557</v>
      </c>
      <c r="F366" s="50">
        <v>1075</v>
      </c>
      <c r="G366" s="39" t="s">
        <v>3282</v>
      </c>
      <c r="H366" s="41"/>
      <c r="I366" s="41"/>
      <c r="J366" s="41"/>
      <c r="K366" s="40"/>
    </row>
    <row r="367" spans="1:11">
      <c r="A367" s="39" t="s">
        <v>630</v>
      </c>
      <c r="B367" s="39" t="s">
        <v>383</v>
      </c>
      <c r="C367" s="39" t="s">
        <v>3281</v>
      </c>
      <c r="D367" s="39" t="s">
        <v>2602</v>
      </c>
      <c r="E367" s="39" t="s">
        <v>2557</v>
      </c>
      <c r="F367" s="50">
        <v>1095</v>
      </c>
      <c r="G367" s="39" t="s">
        <v>3280</v>
      </c>
      <c r="H367" s="41"/>
      <c r="I367" s="41"/>
      <c r="J367" s="41"/>
      <c r="K367" s="40"/>
    </row>
    <row r="368" spans="1:11">
      <c r="A368" s="39" t="s">
        <v>3279</v>
      </c>
      <c r="B368" s="39" t="s">
        <v>383</v>
      </c>
      <c r="C368" s="39" t="s">
        <v>3278</v>
      </c>
      <c r="D368" s="39" t="s">
        <v>2605</v>
      </c>
      <c r="E368" s="39" t="s">
        <v>2557</v>
      </c>
      <c r="F368" s="50">
        <v>1002</v>
      </c>
      <c r="G368" s="39" t="s">
        <v>3277</v>
      </c>
      <c r="H368" s="41"/>
      <c r="I368" s="41"/>
      <c r="J368" s="41"/>
      <c r="K368" s="40"/>
    </row>
    <row r="369" spans="1:11">
      <c r="A369" s="39" t="s">
        <v>1521</v>
      </c>
      <c r="B369" s="39" t="s">
        <v>828</v>
      </c>
      <c r="C369" s="39" t="s">
        <v>3276</v>
      </c>
      <c r="D369" s="39" t="s">
        <v>3275</v>
      </c>
      <c r="E369" s="39" t="s">
        <v>2557</v>
      </c>
      <c r="F369" s="50">
        <v>1072</v>
      </c>
      <c r="G369" s="39" t="s">
        <v>3274</v>
      </c>
      <c r="H369" s="41"/>
      <c r="I369" s="41"/>
      <c r="J369" s="41"/>
      <c r="K369" s="40"/>
    </row>
    <row r="370" spans="1:11">
      <c r="A370" s="39" t="s">
        <v>299</v>
      </c>
      <c r="B370" s="39" t="s">
        <v>3273</v>
      </c>
      <c r="C370" s="39" t="s">
        <v>3272</v>
      </c>
      <c r="D370" s="39" t="s">
        <v>3271</v>
      </c>
      <c r="E370" s="39" t="s">
        <v>2557</v>
      </c>
      <c r="F370" s="50">
        <v>1921</v>
      </c>
      <c r="G370" s="39" t="s">
        <v>3270</v>
      </c>
      <c r="H370" s="41"/>
      <c r="I370" s="41"/>
      <c r="J370" s="41"/>
      <c r="K370" s="40"/>
    </row>
    <row r="371" spans="1:11">
      <c r="A371" s="39" t="s">
        <v>3269</v>
      </c>
      <c r="B371" s="39" t="s">
        <v>1631</v>
      </c>
      <c r="C371" s="39" t="s">
        <v>3268</v>
      </c>
      <c r="D371" s="39" t="s">
        <v>2713</v>
      </c>
      <c r="E371" s="39" t="s">
        <v>2557</v>
      </c>
      <c r="F371" s="50">
        <v>1420</v>
      </c>
      <c r="G371" s="39" t="s">
        <v>3267</v>
      </c>
      <c r="H371" s="41"/>
      <c r="I371" s="41"/>
      <c r="J371" s="41"/>
      <c r="K371" s="40"/>
    </row>
    <row r="372" spans="1:11">
      <c r="A372" s="39" t="s">
        <v>3266</v>
      </c>
      <c r="B372" s="39" t="s">
        <v>535</v>
      </c>
      <c r="C372" s="39" t="s">
        <v>1960</v>
      </c>
      <c r="D372" s="39" t="s">
        <v>3265</v>
      </c>
      <c r="E372" s="39" t="s">
        <v>2557</v>
      </c>
      <c r="F372" s="50">
        <v>1080</v>
      </c>
      <c r="G372" s="39" t="s">
        <v>3264</v>
      </c>
      <c r="H372" s="41"/>
      <c r="I372" s="41"/>
      <c r="J372" s="41"/>
      <c r="K372" s="40"/>
    </row>
    <row r="373" spans="1:11">
      <c r="A373" s="39" t="s">
        <v>1278</v>
      </c>
      <c r="B373" s="39" t="s">
        <v>530</v>
      </c>
      <c r="C373" s="39" t="s">
        <v>3263</v>
      </c>
      <c r="D373" s="39" t="s">
        <v>333</v>
      </c>
      <c r="E373" s="39" t="s">
        <v>2557</v>
      </c>
      <c r="F373" s="50">
        <v>1104</v>
      </c>
      <c r="G373" s="39" t="s">
        <v>3262</v>
      </c>
      <c r="H373" s="41"/>
      <c r="I373" s="41"/>
      <c r="J373" s="41"/>
      <c r="K373" s="40"/>
    </row>
    <row r="374" spans="1:11">
      <c r="A374" s="39" t="s">
        <v>48</v>
      </c>
      <c r="B374" s="39" t="s">
        <v>3261</v>
      </c>
      <c r="C374" s="39" t="s">
        <v>3260</v>
      </c>
      <c r="D374" s="39" t="s">
        <v>2646</v>
      </c>
      <c r="E374" s="39" t="s">
        <v>2557</v>
      </c>
      <c r="F374" s="50">
        <v>1020</v>
      </c>
      <c r="G374" s="39" t="s">
        <v>3259</v>
      </c>
      <c r="H374" s="41"/>
      <c r="I374" s="41"/>
      <c r="J374" s="41"/>
      <c r="K374" s="40"/>
    </row>
    <row r="375" spans="1:11">
      <c r="A375" s="39" t="s">
        <v>121</v>
      </c>
      <c r="B375" s="39" t="s">
        <v>3258</v>
      </c>
      <c r="C375" s="39" t="s">
        <v>3257</v>
      </c>
      <c r="D375" s="39" t="s">
        <v>2646</v>
      </c>
      <c r="E375" s="39" t="s">
        <v>2557</v>
      </c>
      <c r="F375" s="50">
        <v>1020</v>
      </c>
      <c r="G375" s="39" t="s">
        <v>3256</v>
      </c>
      <c r="H375" s="41"/>
      <c r="I375" s="41"/>
      <c r="J375" s="41"/>
      <c r="K375" s="40"/>
    </row>
    <row r="376" spans="1:11">
      <c r="A376" s="39" t="s">
        <v>1740</v>
      </c>
      <c r="B376" s="39" t="s">
        <v>3255</v>
      </c>
      <c r="C376" s="39" t="s">
        <v>3254</v>
      </c>
      <c r="D376" s="39" t="s">
        <v>2583</v>
      </c>
      <c r="E376" s="39" t="s">
        <v>2557</v>
      </c>
      <c r="F376" s="50">
        <v>1073</v>
      </c>
      <c r="G376" s="39" t="s">
        <v>3253</v>
      </c>
      <c r="H376" s="41"/>
      <c r="I376" s="41"/>
      <c r="J376" s="41"/>
      <c r="K376" s="40"/>
    </row>
    <row r="377" spans="1:11">
      <c r="A377" s="39" t="s">
        <v>2008</v>
      </c>
      <c r="B377" s="39" t="s">
        <v>220</v>
      </c>
      <c r="C377" s="39" t="s">
        <v>3252</v>
      </c>
      <c r="D377" s="39" t="s">
        <v>2888</v>
      </c>
      <c r="E377" s="39" t="s">
        <v>2557</v>
      </c>
      <c r="F377" s="50">
        <v>2122</v>
      </c>
      <c r="G377" s="39" t="s">
        <v>3251</v>
      </c>
      <c r="H377" s="41"/>
      <c r="I377" s="41"/>
      <c r="J377" s="41"/>
      <c r="K377" s="40"/>
    </row>
    <row r="378" spans="1:11">
      <c r="A378" s="39" t="s">
        <v>3250</v>
      </c>
      <c r="B378" s="39" t="s">
        <v>677</v>
      </c>
      <c r="C378" s="39" t="s">
        <v>3249</v>
      </c>
      <c r="D378" s="39" t="s">
        <v>2595</v>
      </c>
      <c r="E378" s="39" t="s">
        <v>2557</v>
      </c>
      <c r="F378" s="50">
        <v>1075</v>
      </c>
      <c r="G378" s="39" t="s">
        <v>3248</v>
      </c>
      <c r="H378" s="41"/>
      <c r="I378" s="41"/>
      <c r="J378" s="41"/>
      <c r="K378" s="40"/>
    </row>
    <row r="379" spans="1:11">
      <c r="A379" s="39" t="s">
        <v>1992</v>
      </c>
      <c r="B379" s="39" t="s">
        <v>1898</v>
      </c>
      <c r="C379" s="39" t="s">
        <v>3247</v>
      </c>
      <c r="D379" s="39" t="s">
        <v>2595</v>
      </c>
      <c r="E379" s="39" t="s">
        <v>2557</v>
      </c>
      <c r="F379" s="50">
        <v>1075</v>
      </c>
      <c r="G379" s="39" t="s">
        <v>3246</v>
      </c>
      <c r="H379" s="41"/>
      <c r="I379" s="41"/>
      <c r="J379" s="41"/>
      <c r="K379" s="40"/>
    </row>
    <row r="380" spans="1:11">
      <c r="A380" s="39" t="s">
        <v>363</v>
      </c>
      <c r="B380" s="39" t="s">
        <v>3245</v>
      </c>
      <c r="C380" s="39" t="s">
        <v>3244</v>
      </c>
      <c r="D380" s="39" t="s">
        <v>1876</v>
      </c>
      <c r="E380" s="39" t="s">
        <v>2557</v>
      </c>
      <c r="F380" s="50">
        <v>1810</v>
      </c>
      <c r="G380" s="39" t="s">
        <v>3243</v>
      </c>
      <c r="H380" s="41"/>
      <c r="I380" s="41"/>
      <c r="J380" s="41"/>
      <c r="K380" s="40"/>
    </row>
    <row r="381" spans="1:11">
      <c r="A381" s="39" t="s">
        <v>155</v>
      </c>
      <c r="B381" s="39" t="s">
        <v>3242</v>
      </c>
      <c r="C381" s="39" t="s">
        <v>3241</v>
      </c>
      <c r="D381" s="39" t="s">
        <v>2757</v>
      </c>
      <c r="E381" s="39" t="s">
        <v>2557</v>
      </c>
      <c r="F381" s="50">
        <v>1075</v>
      </c>
      <c r="G381" s="39"/>
      <c r="H381" s="41"/>
      <c r="I381" s="41"/>
      <c r="J381" s="41"/>
      <c r="K381" s="40"/>
    </row>
    <row r="382" spans="1:11">
      <c r="A382" s="39" t="s">
        <v>587</v>
      </c>
      <c r="B382" s="39" t="s">
        <v>3240</v>
      </c>
      <c r="C382" s="39" t="s">
        <v>3239</v>
      </c>
      <c r="D382" s="39" t="s">
        <v>3035</v>
      </c>
      <c r="E382" s="39" t="s">
        <v>2557</v>
      </c>
      <c r="F382" s="50">
        <v>2186</v>
      </c>
      <c r="G382" s="39" t="s">
        <v>3238</v>
      </c>
      <c r="H382" s="41"/>
      <c r="I382" s="41"/>
      <c r="J382" s="41"/>
      <c r="K382" s="40"/>
    </row>
    <row r="383" spans="1:11">
      <c r="A383" s="39" t="s">
        <v>140</v>
      </c>
      <c r="B383" s="39" t="s">
        <v>3237</v>
      </c>
      <c r="C383" s="39" t="s">
        <v>3236</v>
      </c>
      <c r="D383" s="39" t="s">
        <v>2595</v>
      </c>
      <c r="E383" s="39" t="s">
        <v>2557</v>
      </c>
      <c r="F383" s="50">
        <v>1075</v>
      </c>
      <c r="G383" s="39"/>
      <c r="H383" s="41"/>
      <c r="I383" s="41"/>
      <c r="J383" s="41"/>
      <c r="K383" s="40"/>
    </row>
    <row r="384" spans="1:11">
      <c r="A384" s="39" t="s">
        <v>318</v>
      </c>
      <c r="B384" s="39" t="s">
        <v>1607</v>
      </c>
      <c r="C384" s="39" t="s">
        <v>3235</v>
      </c>
      <c r="D384" s="39" t="s">
        <v>2728</v>
      </c>
      <c r="E384" s="39" t="s">
        <v>2557</v>
      </c>
      <c r="F384" s="50">
        <v>2136</v>
      </c>
      <c r="G384" s="39" t="s">
        <v>3234</v>
      </c>
      <c r="H384" s="41"/>
      <c r="I384" s="41"/>
      <c r="J384" s="41"/>
      <c r="K384" s="40"/>
    </row>
    <row r="385" spans="1:11">
      <c r="A385" s="39" t="s">
        <v>177</v>
      </c>
      <c r="B385" s="39" t="s">
        <v>3233</v>
      </c>
      <c r="C385" s="39" t="s">
        <v>3232</v>
      </c>
      <c r="D385" s="39" t="s">
        <v>496</v>
      </c>
      <c r="E385" s="39" t="s">
        <v>2557</v>
      </c>
      <c r="F385" s="50">
        <v>1011</v>
      </c>
      <c r="G385" s="39" t="s">
        <v>3231</v>
      </c>
      <c r="H385" s="41"/>
      <c r="I385" s="41"/>
      <c r="J385" s="41"/>
      <c r="K385" s="40"/>
    </row>
    <row r="386" spans="1:11">
      <c r="A386" s="39" t="s">
        <v>309</v>
      </c>
      <c r="B386" s="39" t="s">
        <v>74</v>
      </c>
      <c r="C386" s="39" t="s">
        <v>3230</v>
      </c>
      <c r="D386" s="39" t="s">
        <v>3229</v>
      </c>
      <c r="E386" s="39" t="s">
        <v>2557</v>
      </c>
      <c r="F386" s="50">
        <v>1719</v>
      </c>
      <c r="G386" s="39" t="s">
        <v>3228</v>
      </c>
      <c r="H386" s="41"/>
      <c r="I386" s="41"/>
      <c r="J386" s="41"/>
      <c r="K386" s="40"/>
    </row>
    <row r="387" spans="1:11">
      <c r="A387" s="39" t="s">
        <v>450</v>
      </c>
      <c r="B387" s="39" t="s">
        <v>208</v>
      </c>
      <c r="C387" s="39" t="s">
        <v>3227</v>
      </c>
      <c r="D387" s="39" t="s">
        <v>2892</v>
      </c>
      <c r="E387" s="39" t="s">
        <v>2557</v>
      </c>
      <c r="F387" s="50">
        <v>1571</v>
      </c>
      <c r="G387" s="39" t="s">
        <v>3226</v>
      </c>
      <c r="H387" s="41"/>
      <c r="I387" s="41"/>
      <c r="J387" s="41"/>
      <c r="K387" s="40"/>
    </row>
    <row r="388" spans="1:11">
      <c r="A388" s="39" t="s">
        <v>1992</v>
      </c>
      <c r="B388" s="39" t="s">
        <v>749</v>
      </c>
      <c r="C388" s="39" t="s">
        <v>3225</v>
      </c>
      <c r="D388" s="39" t="s">
        <v>3224</v>
      </c>
      <c r="E388" s="39" t="s">
        <v>2557</v>
      </c>
      <c r="F388" s="50">
        <v>1075</v>
      </c>
      <c r="G388" s="39" t="s">
        <v>3223</v>
      </c>
      <c r="H388" s="41"/>
      <c r="I388" s="41"/>
      <c r="J388" s="41"/>
      <c r="K388" s="40"/>
    </row>
    <row r="389" spans="1:11">
      <c r="A389" s="39" t="s">
        <v>239</v>
      </c>
      <c r="B389" s="39" t="s">
        <v>367</v>
      </c>
      <c r="C389" s="39" t="s">
        <v>3222</v>
      </c>
      <c r="D389" s="39" t="s">
        <v>435</v>
      </c>
      <c r="E389" s="39" t="s">
        <v>2557</v>
      </c>
      <c r="F389" s="50">
        <v>2631</v>
      </c>
      <c r="G389" s="39" t="s">
        <v>3221</v>
      </c>
      <c r="H389" s="41"/>
      <c r="I389" s="41"/>
      <c r="J389" s="41"/>
      <c r="K389" s="40"/>
    </row>
    <row r="390" spans="1:11">
      <c r="A390" s="39" t="s">
        <v>1870</v>
      </c>
      <c r="B390" s="39" t="s">
        <v>1595</v>
      </c>
      <c r="C390" s="39" t="s">
        <v>3220</v>
      </c>
      <c r="D390" s="39" t="s">
        <v>2665</v>
      </c>
      <c r="E390" s="39" t="s">
        <v>2557</v>
      </c>
      <c r="F390" s="50">
        <v>1375</v>
      </c>
      <c r="G390" s="39" t="s">
        <v>3219</v>
      </c>
      <c r="H390" s="41"/>
      <c r="I390" s="41"/>
      <c r="J390" s="41"/>
      <c r="K390" s="40"/>
    </row>
    <row r="391" spans="1:11">
      <c r="A391" s="39" t="s">
        <v>3218</v>
      </c>
      <c r="B391" s="39" t="s">
        <v>998</v>
      </c>
      <c r="C391" s="39" t="s">
        <v>3217</v>
      </c>
      <c r="D391" s="39" t="s">
        <v>3088</v>
      </c>
      <c r="E391" s="39" t="s">
        <v>2557</v>
      </c>
      <c r="F391" s="50">
        <v>1945</v>
      </c>
      <c r="G391" s="39"/>
      <c r="H391" s="41"/>
      <c r="I391" s="41"/>
      <c r="J391" s="41"/>
      <c r="K391" s="40"/>
    </row>
    <row r="392" spans="1:11">
      <c r="A392" s="39" t="s">
        <v>2029</v>
      </c>
      <c r="B392" s="39" t="s">
        <v>1882</v>
      </c>
      <c r="C392" s="39" t="s">
        <v>3216</v>
      </c>
      <c r="D392" s="39" t="s">
        <v>2640</v>
      </c>
      <c r="E392" s="39" t="s">
        <v>2557</v>
      </c>
      <c r="F392" s="50">
        <v>1370</v>
      </c>
      <c r="G392" s="39" t="s">
        <v>3215</v>
      </c>
      <c r="H392" s="41"/>
      <c r="I392" s="41"/>
      <c r="J392" s="41"/>
      <c r="K392" s="40"/>
    </row>
    <row r="393" spans="1:11">
      <c r="A393" s="39" t="s">
        <v>3214</v>
      </c>
      <c r="B393" s="39" t="s">
        <v>1111</v>
      </c>
      <c r="C393" s="39" t="s">
        <v>3213</v>
      </c>
      <c r="D393" s="39" t="s">
        <v>3212</v>
      </c>
      <c r="E393" s="39" t="s">
        <v>2557</v>
      </c>
      <c r="F393" s="50">
        <v>1940</v>
      </c>
      <c r="G393" s="39" t="s">
        <v>3211</v>
      </c>
      <c r="H393" s="41"/>
      <c r="I393" s="41"/>
      <c r="J393" s="41"/>
      <c r="K393" s="40"/>
    </row>
    <row r="394" spans="1:11">
      <c r="A394" s="39" t="s">
        <v>3210</v>
      </c>
      <c r="B394" s="39" t="s">
        <v>1587</v>
      </c>
      <c r="C394" s="39" t="s">
        <v>3209</v>
      </c>
      <c r="D394" s="39" t="s">
        <v>2608</v>
      </c>
      <c r="E394" s="39" t="s">
        <v>2557</v>
      </c>
      <c r="F394" s="50">
        <v>1041</v>
      </c>
      <c r="G394" s="39" t="s">
        <v>3208</v>
      </c>
      <c r="H394" s="41"/>
      <c r="I394" s="41"/>
      <c r="J394" s="41"/>
      <c r="K394" s="40"/>
    </row>
    <row r="395" spans="1:11">
      <c r="A395" s="39" t="s">
        <v>3207</v>
      </c>
      <c r="B395" s="39" t="s">
        <v>744</v>
      </c>
      <c r="C395" s="39" t="s">
        <v>3206</v>
      </c>
      <c r="D395" s="39" t="s">
        <v>3205</v>
      </c>
      <c r="E395" s="39" t="s">
        <v>2557</v>
      </c>
      <c r="F395" s="50">
        <v>2144</v>
      </c>
      <c r="G395" s="39" t="s">
        <v>3204</v>
      </c>
      <c r="H395" s="41"/>
      <c r="I395" s="41"/>
      <c r="J395" s="41"/>
      <c r="K395" s="40"/>
    </row>
    <row r="396" spans="1:11">
      <c r="A396" s="39" t="s">
        <v>314</v>
      </c>
      <c r="B396" s="39" t="s">
        <v>993</v>
      </c>
      <c r="C396" s="39" t="s">
        <v>3203</v>
      </c>
      <c r="D396" s="39" t="s">
        <v>3202</v>
      </c>
      <c r="E396" s="39" t="s">
        <v>2557</v>
      </c>
      <c r="F396" s="50">
        <v>1351</v>
      </c>
      <c r="G396" s="39" t="s">
        <v>3201</v>
      </c>
      <c r="H396" s="41"/>
      <c r="I396" s="41"/>
      <c r="J396" s="41"/>
      <c r="K396" s="40"/>
    </row>
    <row r="397" spans="1:11">
      <c r="A397" s="39" t="s">
        <v>3200</v>
      </c>
      <c r="B397" s="39" t="s">
        <v>2232</v>
      </c>
      <c r="C397" s="39" t="s">
        <v>3199</v>
      </c>
      <c r="D397" s="39" t="s">
        <v>2580</v>
      </c>
      <c r="E397" s="39" t="s">
        <v>2557</v>
      </c>
      <c r="F397" s="50">
        <v>2420</v>
      </c>
      <c r="G397" s="39" t="s">
        <v>3198</v>
      </c>
      <c r="H397" s="41"/>
      <c r="I397" s="41"/>
      <c r="J397" s="41"/>
      <c r="K397" s="40"/>
    </row>
    <row r="398" spans="1:11">
      <c r="A398" s="39" t="s">
        <v>519</v>
      </c>
      <c r="B398" s="39" t="s">
        <v>3197</v>
      </c>
      <c r="C398" s="39" t="s">
        <v>3196</v>
      </c>
      <c r="D398" s="39" t="s">
        <v>3195</v>
      </c>
      <c r="E398" s="39" t="s">
        <v>2557</v>
      </c>
      <c r="F398" s="50">
        <v>1879</v>
      </c>
      <c r="G398" s="39" t="s">
        <v>3194</v>
      </c>
      <c r="H398" s="41"/>
      <c r="I398" s="41"/>
      <c r="J398" s="41"/>
      <c r="K398" s="40"/>
    </row>
    <row r="399" spans="1:11">
      <c r="A399" s="39" t="s">
        <v>42</v>
      </c>
      <c r="B399" s="39" t="s">
        <v>1579</v>
      </c>
      <c r="C399" s="39" t="s">
        <v>3193</v>
      </c>
      <c r="D399" s="39" t="s">
        <v>3192</v>
      </c>
      <c r="E399" s="39" t="s">
        <v>2557</v>
      </c>
      <c r="F399" s="50">
        <v>2351</v>
      </c>
      <c r="G399" s="39" t="s">
        <v>3191</v>
      </c>
      <c r="H399" s="41"/>
      <c r="I399" s="41"/>
      <c r="J399" s="41"/>
      <c r="K399" s="40"/>
    </row>
    <row r="400" spans="1:11">
      <c r="A400" s="39" t="s">
        <v>299</v>
      </c>
      <c r="B400" s="39" t="s">
        <v>3190</v>
      </c>
      <c r="C400" s="39" t="s">
        <v>3189</v>
      </c>
      <c r="D400" s="39" t="s">
        <v>2862</v>
      </c>
      <c r="E400" s="39" t="s">
        <v>2557</v>
      </c>
      <c r="F400" s="50">
        <v>1028</v>
      </c>
      <c r="G400" s="39" t="s">
        <v>3188</v>
      </c>
      <c r="H400" s="41"/>
      <c r="I400" s="41"/>
      <c r="J400" s="41"/>
      <c r="K400" s="40"/>
    </row>
    <row r="401" spans="1:11">
      <c r="A401" s="39" t="s">
        <v>1199</v>
      </c>
      <c r="B401" s="39" t="s">
        <v>52</v>
      </c>
      <c r="C401" s="39" t="s">
        <v>3187</v>
      </c>
      <c r="D401" s="39" t="s">
        <v>2608</v>
      </c>
      <c r="E401" s="39" t="s">
        <v>2557</v>
      </c>
      <c r="F401" s="50">
        <v>1040</v>
      </c>
      <c r="G401" s="39" t="s">
        <v>3186</v>
      </c>
      <c r="H401" s="41"/>
      <c r="I401" s="41"/>
      <c r="J401" s="41"/>
      <c r="K401" s="40"/>
    </row>
    <row r="402" spans="1:11">
      <c r="A402" s="39" t="s">
        <v>48</v>
      </c>
      <c r="B402" s="39" t="s">
        <v>3185</v>
      </c>
      <c r="C402" s="39" t="s">
        <v>3184</v>
      </c>
      <c r="D402" s="39" t="s">
        <v>2709</v>
      </c>
      <c r="E402" s="39" t="s">
        <v>2557</v>
      </c>
      <c r="F402" s="50">
        <v>1056</v>
      </c>
      <c r="G402" s="39" t="s">
        <v>3183</v>
      </c>
      <c r="H402" s="41"/>
      <c r="I402" s="41"/>
      <c r="J402" s="41"/>
      <c r="K402" s="40"/>
    </row>
    <row r="403" spans="1:11">
      <c r="A403" s="39" t="s">
        <v>53</v>
      </c>
      <c r="B403" s="39" t="s">
        <v>3182</v>
      </c>
      <c r="C403" s="39" t="s">
        <v>3181</v>
      </c>
      <c r="D403" s="39" t="s">
        <v>1096</v>
      </c>
      <c r="E403" s="39" t="s">
        <v>2557</v>
      </c>
      <c r="F403" s="50">
        <v>1721</v>
      </c>
      <c r="G403" s="39" t="s">
        <v>3180</v>
      </c>
      <c r="H403" s="41"/>
      <c r="I403" s="41"/>
      <c r="J403" s="41"/>
      <c r="K403" s="40"/>
    </row>
    <row r="404" spans="1:11">
      <c r="A404" s="39" t="s">
        <v>3179</v>
      </c>
      <c r="B404" s="39" t="s">
        <v>971</v>
      </c>
      <c r="C404" s="39" t="s">
        <v>3178</v>
      </c>
      <c r="D404" s="39" t="s">
        <v>2801</v>
      </c>
      <c r="E404" s="39" t="s">
        <v>2557</v>
      </c>
      <c r="F404" s="50">
        <v>2459</v>
      </c>
      <c r="G404" s="39" t="s">
        <v>3177</v>
      </c>
      <c r="H404" s="41"/>
      <c r="I404" s="41"/>
      <c r="J404" s="41"/>
      <c r="K404" s="40"/>
    </row>
    <row r="405" spans="1:11">
      <c r="A405" s="39" t="s">
        <v>2523</v>
      </c>
      <c r="B405" s="39" t="s">
        <v>349</v>
      </c>
      <c r="C405" s="39" t="s">
        <v>3176</v>
      </c>
      <c r="D405" s="39" t="s">
        <v>3175</v>
      </c>
      <c r="E405" s="39" t="s">
        <v>2557</v>
      </c>
      <c r="F405" s="50">
        <v>1331</v>
      </c>
      <c r="G405" s="39" t="s">
        <v>3174</v>
      </c>
      <c r="H405" s="41"/>
      <c r="I405" s="41"/>
      <c r="J405" s="41"/>
      <c r="K405" s="40"/>
    </row>
    <row r="406" spans="1:11">
      <c r="A406" s="39" t="s">
        <v>450</v>
      </c>
      <c r="B406" s="39" t="s">
        <v>3173</v>
      </c>
      <c r="C406" s="39" t="s">
        <v>3172</v>
      </c>
      <c r="D406" s="39" t="s">
        <v>2595</v>
      </c>
      <c r="E406" s="39" t="s">
        <v>2557</v>
      </c>
      <c r="F406" s="50">
        <v>1075</v>
      </c>
      <c r="G406" s="39"/>
      <c r="H406" s="41"/>
      <c r="I406" s="41"/>
      <c r="J406" s="41"/>
      <c r="K406" s="40"/>
    </row>
    <row r="407" spans="1:11">
      <c r="A407" s="39" t="s">
        <v>1485</v>
      </c>
      <c r="B407" s="39" t="s">
        <v>967</v>
      </c>
      <c r="C407" s="39" t="s">
        <v>3171</v>
      </c>
      <c r="D407" s="39" t="s">
        <v>2751</v>
      </c>
      <c r="E407" s="39" t="s">
        <v>2557</v>
      </c>
      <c r="F407" s="50">
        <v>1060</v>
      </c>
      <c r="G407" s="39" t="s">
        <v>3170</v>
      </c>
      <c r="H407" s="41"/>
      <c r="I407" s="41"/>
      <c r="J407" s="41"/>
      <c r="K407" s="40"/>
    </row>
    <row r="408" spans="1:11">
      <c r="A408" s="39" t="s">
        <v>3169</v>
      </c>
      <c r="B408" s="39" t="s">
        <v>1550</v>
      </c>
      <c r="C408" s="39" t="s">
        <v>3168</v>
      </c>
      <c r="D408" s="39" t="s">
        <v>76</v>
      </c>
      <c r="E408" s="39" t="s">
        <v>2557</v>
      </c>
      <c r="F408" s="50">
        <v>1506</v>
      </c>
      <c r="G408" s="39" t="s">
        <v>3167</v>
      </c>
      <c r="H408" s="41"/>
      <c r="I408" s="41"/>
      <c r="J408" s="41"/>
      <c r="K408" s="40"/>
    </row>
    <row r="409" spans="1:11">
      <c r="A409" s="39" t="s">
        <v>630</v>
      </c>
      <c r="B409" s="39" t="s">
        <v>2279</v>
      </c>
      <c r="C409" s="39" t="s">
        <v>3166</v>
      </c>
      <c r="D409" s="39" t="s">
        <v>3165</v>
      </c>
      <c r="E409" s="39" t="s">
        <v>2557</v>
      </c>
      <c r="F409" s="50">
        <v>1039</v>
      </c>
      <c r="G409" s="39" t="s">
        <v>3164</v>
      </c>
      <c r="H409" s="41"/>
      <c r="I409" s="41"/>
      <c r="J409" s="41"/>
      <c r="K409" s="40"/>
    </row>
    <row r="410" spans="1:11">
      <c r="A410" s="39" t="s">
        <v>2091</v>
      </c>
      <c r="B410" s="39" t="s">
        <v>963</v>
      </c>
      <c r="C410" s="39" t="s">
        <v>3163</v>
      </c>
      <c r="D410" s="39" t="s">
        <v>2777</v>
      </c>
      <c r="E410" s="39" t="s">
        <v>2557</v>
      </c>
      <c r="F410" s="50">
        <v>1085</v>
      </c>
      <c r="G410" s="39" t="s">
        <v>3162</v>
      </c>
      <c r="H410" s="41"/>
      <c r="I410" s="41"/>
      <c r="J410" s="41"/>
      <c r="K410" s="40"/>
    </row>
    <row r="411" spans="1:11">
      <c r="A411" s="39" t="s">
        <v>235</v>
      </c>
      <c r="B411" s="39" t="s">
        <v>3161</v>
      </c>
      <c r="C411" s="39" t="s">
        <v>3160</v>
      </c>
      <c r="D411" s="39" t="s">
        <v>2602</v>
      </c>
      <c r="E411" s="39" t="s">
        <v>2557</v>
      </c>
      <c r="F411" s="50">
        <v>1095</v>
      </c>
      <c r="G411" s="39" t="s">
        <v>3159</v>
      </c>
      <c r="H411" s="41"/>
      <c r="I411" s="41"/>
      <c r="J411" s="41"/>
      <c r="K411" s="40"/>
    </row>
    <row r="412" spans="1:11">
      <c r="A412" s="39" t="s">
        <v>3158</v>
      </c>
      <c r="B412" s="39" t="s">
        <v>344</v>
      </c>
      <c r="C412" s="39" t="s">
        <v>3157</v>
      </c>
      <c r="D412" s="39" t="s">
        <v>2747</v>
      </c>
      <c r="E412" s="39" t="s">
        <v>2557</v>
      </c>
      <c r="F412" s="50">
        <v>1007</v>
      </c>
      <c r="G412" s="39" t="s">
        <v>3156</v>
      </c>
      <c r="H412" s="41"/>
      <c r="I412" s="41"/>
      <c r="J412" s="41"/>
      <c r="K412" s="40"/>
    </row>
    <row r="413" spans="1:11">
      <c r="A413" s="39" t="s">
        <v>587</v>
      </c>
      <c r="B413" s="39" t="s">
        <v>3155</v>
      </c>
      <c r="C413" s="39" t="s">
        <v>3154</v>
      </c>
      <c r="D413" s="39" t="s">
        <v>2646</v>
      </c>
      <c r="E413" s="39" t="s">
        <v>2557</v>
      </c>
      <c r="F413" s="50">
        <v>1020</v>
      </c>
      <c r="G413" s="39" t="s">
        <v>3153</v>
      </c>
      <c r="H413" s="41"/>
      <c r="I413" s="41"/>
      <c r="J413" s="41"/>
      <c r="K413" s="40"/>
    </row>
    <row r="414" spans="1:11">
      <c r="A414" s="39" t="s">
        <v>2541</v>
      </c>
      <c r="B414" s="39" t="s">
        <v>3152</v>
      </c>
      <c r="C414" s="39" t="s">
        <v>3151</v>
      </c>
      <c r="D414" s="39" t="s">
        <v>2995</v>
      </c>
      <c r="E414" s="39" t="s">
        <v>2557</v>
      </c>
      <c r="F414" s="50">
        <v>1741</v>
      </c>
      <c r="G414" s="39" t="s">
        <v>3150</v>
      </c>
      <c r="H414" s="41"/>
      <c r="I414" s="41"/>
      <c r="J414" s="41"/>
      <c r="K414" s="40"/>
    </row>
    <row r="415" spans="1:11">
      <c r="A415" s="39" t="s">
        <v>659</v>
      </c>
      <c r="B415" s="39" t="s">
        <v>3149</v>
      </c>
      <c r="C415" s="39" t="s">
        <v>3148</v>
      </c>
      <c r="D415" s="39" t="s">
        <v>2595</v>
      </c>
      <c r="E415" s="39" t="s">
        <v>2557</v>
      </c>
      <c r="F415" s="50">
        <v>1075</v>
      </c>
      <c r="G415" s="39" t="s">
        <v>3147</v>
      </c>
      <c r="H415" s="41"/>
      <c r="I415" s="41"/>
      <c r="J415" s="41"/>
      <c r="K415" s="40"/>
    </row>
    <row r="416" spans="1:11">
      <c r="A416" s="39" t="s">
        <v>160</v>
      </c>
      <c r="B416" s="39" t="s">
        <v>3146</v>
      </c>
      <c r="C416" s="39" t="s">
        <v>3145</v>
      </c>
      <c r="D416" s="39" t="s">
        <v>2580</v>
      </c>
      <c r="E416" s="39" t="s">
        <v>2557</v>
      </c>
      <c r="F416" s="50">
        <v>2173</v>
      </c>
      <c r="G416" s="39" t="s">
        <v>3144</v>
      </c>
      <c r="H416" s="41"/>
      <c r="I416" s="41"/>
      <c r="J416" s="41"/>
      <c r="K416" s="40"/>
    </row>
    <row r="417" spans="1:11">
      <c r="A417" s="39" t="s">
        <v>403</v>
      </c>
      <c r="B417" s="39" t="s">
        <v>3143</v>
      </c>
      <c r="C417" s="39" t="s">
        <v>3142</v>
      </c>
      <c r="D417" s="39" t="s">
        <v>2716</v>
      </c>
      <c r="E417" s="39" t="s">
        <v>2557</v>
      </c>
      <c r="F417" s="50">
        <v>2478</v>
      </c>
      <c r="G417" s="39" t="s">
        <v>3141</v>
      </c>
      <c r="H417" s="41"/>
      <c r="I417" s="41"/>
      <c r="J417" s="41"/>
      <c r="K417" s="40"/>
    </row>
    <row r="418" spans="1:11">
      <c r="A418" s="39" t="s">
        <v>372</v>
      </c>
      <c r="B418" s="39" t="s">
        <v>3140</v>
      </c>
      <c r="C418" s="39" t="s">
        <v>3139</v>
      </c>
      <c r="D418" s="39" t="s">
        <v>2728</v>
      </c>
      <c r="E418" s="39" t="s">
        <v>2557</v>
      </c>
      <c r="F418" s="50">
        <v>2108</v>
      </c>
      <c r="G418" s="39" t="s">
        <v>3138</v>
      </c>
      <c r="H418" s="41"/>
      <c r="I418" s="41"/>
      <c r="J418" s="41"/>
      <c r="K418" s="40"/>
    </row>
    <row r="419" spans="1:11">
      <c r="A419" s="39" t="s">
        <v>642</v>
      </c>
      <c r="B419" s="39" t="s">
        <v>1538</v>
      </c>
      <c r="C419" s="39" t="s">
        <v>3137</v>
      </c>
      <c r="D419" s="39" t="s">
        <v>2608</v>
      </c>
      <c r="E419" s="39" t="s">
        <v>2557</v>
      </c>
      <c r="F419" s="50">
        <v>1040</v>
      </c>
      <c r="G419" s="39" t="s">
        <v>3136</v>
      </c>
      <c r="H419" s="41"/>
      <c r="I419" s="41"/>
      <c r="J419" s="41"/>
      <c r="K419" s="40"/>
    </row>
    <row r="420" spans="1:11">
      <c r="A420" s="39" t="s">
        <v>3135</v>
      </c>
      <c r="B420" s="39" t="s">
        <v>3134</v>
      </c>
      <c r="C420" s="39" t="s">
        <v>3133</v>
      </c>
      <c r="D420" s="39" t="s">
        <v>333</v>
      </c>
      <c r="E420" s="39" t="s">
        <v>2557</v>
      </c>
      <c r="F420" s="50">
        <v>1118</v>
      </c>
      <c r="G420" s="39" t="s">
        <v>3132</v>
      </c>
      <c r="H420" s="41"/>
      <c r="I420" s="41"/>
      <c r="J420" s="41"/>
      <c r="K420" s="40"/>
    </row>
    <row r="421" spans="1:11">
      <c r="A421" s="39" t="s">
        <v>541</v>
      </c>
      <c r="B421" s="39" t="s">
        <v>3131</v>
      </c>
      <c r="C421" s="39" t="s">
        <v>3130</v>
      </c>
      <c r="D421" s="39" t="s">
        <v>3129</v>
      </c>
      <c r="E421" s="39" t="s">
        <v>2557</v>
      </c>
      <c r="F421" s="50">
        <v>1068</v>
      </c>
      <c r="G421" s="39" t="s">
        <v>3128</v>
      </c>
      <c r="H421" s="41"/>
      <c r="I421" s="41"/>
      <c r="J421" s="41"/>
      <c r="K421" s="40"/>
    </row>
    <row r="422" spans="1:11">
      <c r="A422" s="39" t="s">
        <v>48</v>
      </c>
      <c r="B422" s="39" t="s">
        <v>3127</v>
      </c>
      <c r="C422" s="39" t="s">
        <v>3126</v>
      </c>
      <c r="D422" s="39" t="s">
        <v>2595</v>
      </c>
      <c r="E422" s="39" t="s">
        <v>2557</v>
      </c>
      <c r="F422" s="50">
        <v>1075</v>
      </c>
      <c r="G422" s="39" t="s">
        <v>3125</v>
      </c>
      <c r="H422" s="41"/>
      <c r="I422" s="41"/>
      <c r="J422" s="41"/>
      <c r="K422" s="40"/>
    </row>
    <row r="423" spans="1:11">
      <c r="A423" s="39" t="s">
        <v>503</v>
      </c>
      <c r="B423" s="39" t="s">
        <v>1520</v>
      </c>
      <c r="C423" s="39" t="s">
        <v>3124</v>
      </c>
      <c r="D423" s="39" t="s">
        <v>3123</v>
      </c>
      <c r="E423" s="39" t="s">
        <v>2557</v>
      </c>
      <c r="F423" s="50">
        <v>1339</v>
      </c>
      <c r="G423" s="39" t="s">
        <v>3122</v>
      </c>
      <c r="H423" s="41"/>
      <c r="I423" s="41"/>
      <c r="J423" s="41"/>
      <c r="K423" s="40"/>
    </row>
    <row r="424" spans="1:11">
      <c r="A424" s="39" t="s">
        <v>3121</v>
      </c>
      <c r="B424" s="39" t="s">
        <v>3120</v>
      </c>
      <c r="C424" s="39" t="s">
        <v>3119</v>
      </c>
      <c r="D424" s="39" t="s">
        <v>2709</v>
      </c>
      <c r="E424" s="39" t="s">
        <v>2557</v>
      </c>
      <c r="F424" s="50">
        <v>1056</v>
      </c>
      <c r="G424" s="39" t="s">
        <v>3118</v>
      </c>
      <c r="H424" s="41"/>
      <c r="I424" s="41"/>
      <c r="J424" s="41"/>
      <c r="K424" s="40"/>
    </row>
    <row r="425" spans="1:11">
      <c r="A425" s="39" t="s">
        <v>279</v>
      </c>
      <c r="B425" s="39" t="s">
        <v>3117</v>
      </c>
      <c r="C425" s="39" t="s">
        <v>3116</v>
      </c>
      <c r="D425" s="39" t="s">
        <v>3115</v>
      </c>
      <c r="E425" s="39" t="s">
        <v>2557</v>
      </c>
      <c r="F425" s="50">
        <v>2081</v>
      </c>
      <c r="G425" s="39" t="s">
        <v>3114</v>
      </c>
      <c r="H425" s="41"/>
      <c r="I425" s="41"/>
      <c r="J425" s="41"/>
      <c r="K425" s="40"/>
    </row>
    <row r="426" spans="1:11">
      <c r="A426" s="39" t="s">
        <v>2953</v>
      </c>
      <c r="B426" s="39" t="s">
        <v>817</v>
      </c>
      <c r="C426" s="39" t="s">
        <v>3113</v>
      </c>
      <c r="D426" s="39" t="s">
        <v>697</v>
      </c>
      <c r="E426" s="39" t="s">
        <v>2557</v>
      </c>
      <c r="F426" s="50">
        <v>2067</v>
      </c>
      <c r="G426" s="39" t="s">
        <v>3112</v>
      </c>
      <c r="H426" s="41"/>
      <c r="I426" s="41"/>
      <c r="J426" s="41"/>
      <c r="K426" s="40"/>
    </row>
    <row r="427" spans="1:11">
      <c r="A427" s="39" t="s">
        <v>1932</v>
      </c>
      <c r="B427" s="39" t="s">
        <v>2085</v>
      </c>
      <c r="C427" s="39" t="s">
        <v>3111</v>
      </c>
      <c r="D427" s="39" t="s">
        <v>3110</v>
      </c>
      <c r="E427" s="39" t="s">
        <v>2557</v>
      </c>
      <c r="F427" s="50">
        <v>2554</v>
      </c>
      <c r="G427" s="39" t="s">
        <v>3109</v>
      </c>
      <c r="H427" s="41"/>
      <c r="I427" s="41"/>
      <c r="J427" s="41"/>
      <c r="K427" s="40"/>
    </row>
    <row r="428" spans="1:11">
      <c r="A428" s="39" t="s">
        <v>737</v>
      </c>
      <c r="B428" s="39" t="s">
        <v>195</v>
      </c>
      <c r="C428" s="39" t="s">
        <v>3108</v>
      </c>
      <c r="D428" s="39" t="s">
        <v>2646</v>
      </c>
      <c r="E428" s="39" t="s">
        <v>2557</v>
      </c>
      <c r="F428" s="50">
        <v>1020</v>
      </c>
      <c r="G428" s="39" t="s">
        <v>3107</v>
      </c>
      <c r="H428" s="41"/>
      <c r="I428" s="41"/>
      <c r="J428" s="41"/>
      <c r="K428" s="40"/>
    </row>
    <row r="429" spans="1:11">
      <c r="A429" s="39" t="s">
        <v>1932</v>
      </c>
      <c r="B429" s="39" t="s">
        <v>1514</v>
      </c>
      <c r="C429" s="39" t="s">
        <v>3106</v>
      </c>
      <c r="D429" s="39" t="s">
        <v>2586</v>
      </c>
      <c r="E429" s="39" t="s">
        <v>2557</v>
      </c>
      <c r="F429" s="50">
        <v>1062</v>
      </c>
      <c r="G429" s="39" t="s">
        <v>3105</v>
      </c>
      <c r="H429" s="41"/>
      <c r="I429" s="41"/>
      <c r="J429" s="41"/>
      <c r="K429" s="40"/>
    </row>
    <row r="430" spans="1:11">
      <c r="A430" s="39" t="s">
        <v>440</v>
      </c>
      <c r="B430" s="39" t="s">
        <v>3104</v>
      </c>
      <c r="C430" s="39" t="s">
        <v>3103</v>
      </c>
      <c r="D430" s="39" t="s">
        <v>2963</v>
      </c>
      <c r="E430" s="39" t="s">
        <v>2557</v>
      </c>
      <c r="F430" s="50">
        <v>1085</v>
      </c>
      <c r="G430" s="39" t="s">
        <v>3102</v>
      </c>
      <c r="H430" s="41"/>
      <c r="I430" s="41"/>
      <c r="J430" s="41"/>
      <c r="K430" s="40"/>
    </row>
    <row r="431" spans="1:11">
      <c r="A431" s="39" t="s">
        <v>818</v>
      </c>
      <c r="B431" s="39" t="s">
        <v>190</v>
      </c>
      <c r="C431" s="39" t="s">
        <v>3101</v>
      </c>
      <c r="D431" s="39" t="s">
        <v>3100</v>
      </c>
      <c r="E431" s="39" t="s">
        <v>2557</v>
      </c>
      <c r="F431" s="50">
        <v>1923</v>
      </c>
      <c r="G431" s="39" t="s">
        <v>3099</v>
      </c>
      <c r="H431" s="41"/>
      <c r="I431" s="41"/>
      <c r="J431" s="41"/>
      <c r="K431" s="40"/>
    </row>
    <row r="432" spans="1:11">
      <c r="A432" s="39" t="s">
        <v>1827</v>
      </c>
      <c r="B432" s="39" t="s">
        <v>186</v>
      </c>
      <c r="C432" s="39" t="s">
        <v>3098</v>
      </c>
      <c r="D432" s="39" t="s">
        <v>2646</v>
      </c>
      <c r="E432" s="39" t="s">
        <v>2557</v>
      </c>
      <c r="F432" s="50">
        <v>1020</v>
      </c>
      <c r="G432" s="39" t="s">
        <v>3097</v>
      </c>
      <c r="H432" s="41"/>
      <c r="I432" s="41"/>
      <c r="J432" s="41"/>
      <c r="K432" s="40"/>
    </row>
    <row r="433" spans="1:11">
      <c r="A433" s="39" t="s">
        <v>3096</v>
      </c>
      <c r="B433" s="39" t="s">
        <v>1208</v>
      </c>
      <c r="C433" s="39" t="s">
        <v>3095</v>
      </c>
      <c r="D433" s="39" t="s">
        <v>2608</v>
      </c>
      <c r="E433" s="39" t="s">
        <v>2557</v>
      </c>
      <c r="F433" s="50">
        <v>1040</v>
      </c>
      <c r="G433" s="39" t="s">
        <v>3094</v>
      </c>
      <c r="H433" s="41"/>
      <c r="I433" s="41"/>
      <c r="J433" s="41"/>
      <c r="K433" s="40"/>
    </row>
    <row r="434" spans="1:11">
      <c r="A434" s="39" t="s">
        <v>3093</v>
      </c>
      <c r="B434" s="39" t="s">
        <v>2038</v>
      </c>
      <c r="C434" s="39" t="s">
        <v>3092</v>
      </c>
      <c r="D434" s="39" t="s">
        <v>2751</v>
      </c>
      <c r="E434" s="39" t="s">
        <v>2557</v>
      </c>
      <c r="F434" s="50">
        <v>1060</v>
      </c>
      <c r="G434" s="39" t="s">
        <v>3091</v>
      </c>
      <c r="H434" s="41"/>
      <c r="I434" s="41"/>
      <c r="J434" s="41"/>
      <c r="K434" s="40"/>
    </row>
    <row r="435" spans="1:11">
      <c r="A435" s="39" t="s">
        <v>587</v>
      </c>
      <c r="B435" s="39" t="s">
        <v>3090</v>
      </c>
      <c r="C435" s="39" t="s">
        <v>3089</v>
      </c>
      <c r="D435" s="39" t="s">
        <v>3088</v>
      </c>
      <c r="E435" s="39" t="s">
        <v>2557</v>
      </c>
      <c r="F435" s="50">
        <v>1945</v>
      </c>
      <c r="G435" s="39" t="s">
        <v>3087</v>
      </c>
      <c r="H435" s="41"/>
      <c r="I435" s="41"/>
      <c r="J435" s="41"/>
      <c r="K435" s="40"/>
    </row>
    <row r="436" spans="1:11">
      <c r="A436" s="39" t="s">
        <v>2538</v>
      </c>
      <c r="B436" s="39" t="s">
        <v>3086</v>
      </c>
      <c r="C436" s="39" t="s">
        <v>3085</v>
      </c>
      <c r="D436" s="39" t="s">
        <v>2605</v>
      </c>
      <c r="E436" s="39" t="s">
        <v>2557</v>
      </c>
      <c r="F436" s="50">
        <v>1002</v>
      </c>
      <c r="G436" s="39" t="s">
        <v>3084</v>
      </c>
      <c r="H436" s="41"/>
      <c r="I436" s="41"/>
      <c r="J436" s="41"/>
      <c r="K436" s="40"/>
    </row>
    <row r="437" spans="1:11">
      <c r="A437" s="39" t="s">
        <v>659</v>
      </c>
      <c r="B437" s="39" t="s">
        <v>3083</v>
      </c>
      <c r="C437" s="39" t="s">
        <v>3082</v>
      </c>
      <c r="D437" s="39" t="s">
        <v>2801</v>
      </c>
      <c r="E437" s="39" t="s">
        <v>2557</v>
      </c>
      <c r="F437" s="50">
        <v>2468</v>
      </c>
      <c r="G437" s="39" t="s">
        <v>3081</v>
      </c>
      <c r="H437" s="41"/>
      <c r="I437" s="41"/>
      <c r="J437" s="41"/>
      <c r="K437" s="40"/>
    </row>
    <row r="438" spans="1:11">
      <c r="A438" s="39" t="s">
        <v>160</v>
      </c>
      <c r="B438" s="39" t="s">
        <v>176</v>
      </c>
      <c r="C438" s="39" t="s">
        <v>3080</v>
      </c>
      <c r="D438" s="39" t="s">
        <v>3079</v>
      </c>
      <c r="E438" s="39" t="s">
        <v>2557</v>
      </c>
      <c r="F438" s="50">
        <v>2472</v>
      </c>
      <c r="G438" s="39" t="s">
        <v>3078</v>
      </c>
      <c r="H438" s="41"/>
      <c r="I438" s="41"/>
      <c r="J438" s="41"/>
      <c r="K438" s="40"/>
    </row>
    <row r="439" spans="1:11">
      <c r="A439" s="39" t="s">
        <v>651</v>
      </c>
      <c r="B439" s="39" t="s">
        <v>3077</v>
      </c>
      <c r="C439" s="39" t="s">
        <v>3076</v>
      </c>
      <c r="D439" s="39" t="s">
        <v>3075</v>
      </c>
      <c r="E439" s="39" t="s">
        <v>2557</v>
      </c>
      <c r="F439" s="50">
        <v>1982</v>
      </c>
      <c r="G439" s="39" t="s">
        <v>3074</v>
      </c>
      <c r="H439" s="41"/>
      <c r="I439" s="41"/>
      <c r="J439" s="41"/>
      <c r="K439" s="40"/>
    </row>
    <row r="440" spans="1:11">
      <c r="A440" s="39" t="s">
        <v>3073</v>
      </c>
      <c r="B440" s="39" t="s">
        <v>1093</v>
      </c>
      <c r="C440" s="39" t="s">
        <v>3072</v>
      </c>
      <c r="D440" s="39" t="s">
        <v>2709</v>
      </c>
      <c r="E440" s="39" t="s">
        <v>2557</v>
      </c>
      <c r="F440" s="50">
        <v>1056</v>
      </c>
      <c r="G440" s="39" t="s">
        <v>3071</v>
      </c>
      <c r="H440" s="41"/>
      <c r="I440" s="41"/>
      <c r="J440" s="41"/>
      <c r="K440" s="40"/>
    </row>
    <row r="441" spans="1:11">
      <c r="A441" s="39" t="s">
        <v>53</v>
      </c>
      <c r="B441" s="39" t="s">
        <v>3070</v>
      </c>
      <c r="C441" s="39" t="s">
        <v>3069</v>
      </c>
      <c r="D441" s="39" t="s">
        <v>3068</v>
      </c>
      <c r="E441" s="39" t="s">
        <v>2557</v>
      </c>
      <c r="F441" s="50">
        <v>1886</v>
      </c>
      <c r="G441" s="39" t="s">
        <v>3067</v>
      </c>
      <c r="H441" s="41"/>
      <c r="I441" s="41"/>
      <c r="J441" s="41"/>
      <c r="K441" s="40"/>
    </row>
    <row r="442" spans="1:11">
      <c r="A442" s="39" t="s">
        <v>177</v>
      </c>
      <c r="B442" s="39" t="s">
        <v>3066</v>
      </c>
      <c r="C442" s="39" t="s">
        <v>3065</v>
      </c>
      <c r="D442" s="39" t="s">
        <v>2595</v>
      </c>
      <c r="E442" s="39" t="s">
        <v>2557</v>
      </c>
      <c r="F442" s="50">
        <v>1075</v>
      </c>
      <c r="G442" s="39" t="s">
        <v>3064</v>
      </c>
      <c r="H442" s="41"/>
      <c r="I442" s="41"/>
      <c r="J442" s="41"/>
      <c r="K442" s="40"/>
    </row>
    <row r="443" spans="1:11">
      <c r="A443" s="39" t="s">
        <v>3063</v>
      </c>
      <c r="B443" s="39" t="s">
        <v>1502</v>
      </c>
      <c r="C443" s="39" t="s">
        <v>3062</v>
      </c>
      <c r="D443" s="39" t="s">
        <v>2668</v>
      </c>
      <c r="E443" s="39" t="s">
        <v>2557</v>
      </c>
      <c r="F443" s="50">
        <v>1082</v>
      </c>
      <c r="G443" s="39" t="s">
        <v>3061</v>
      </c>
      <c r="H443" s="41"/>
      <c r="I443" s="41"/>
      <c r="J443" s="41"/>
      <c r="K443" s="40"/>
    </row>
    <row r="444" spans="1:11">
      <c r="A444" s="39" t="s">
        <v>3060</v>
      </c>
      <c r="B444" s="39" t="s">
        <v>3059</v>
      </c>
      <c r="C444" s="39" t="s">
        <v>3058</v>
      </c>
      <c r="D444" s="39" t="s">
        <v>2797</v>
      </c>
      <c r="E444" s="39" t="s">
        <v>2557</v>
      </c>
      <c r="F444" s="50">
        <v>2148</v>
      </c>
      <c r="G444" s="39"/>
      <c r="H444" s="41"/>
      <c r="I444" s="41"/>
      <c r="J444" s="41"/>
      <c r="K444" s="40"/>
    </row>
    <row r="445" spans="1:11">
      <c r="A445" s="39" t="s">
        <v>663</v>
      </c>
      <c r="B445" s="39" t="s">
        <v>330</v>
      </c>
      <c r="C445" s="39" t="s">
        <v>3057</v>
      </c>
      <c r="D445" s="39" t="s">
        <v>2602</v>
      </c>
      <c r="E445" s="39" t="s">
        <v>2557</v>
      </c>
      <c r="F445" s="50">
        <v>1095</v>
      </c>
      <c r="G445" s="39" t="s">
        <v>3056</v>
      </c>
      <c r="H445" s="41"/>
      <c r="I445" s="41"/>
      <c r="J445" s="41"/>
      <c r="K445" s="40"/>
    </row>
    <row r="446" spans="1:11">
      <c r="A446" s="39" t="s">
        <v>829</v>
      </c>
      <c r="B446" s="39" t="s">
        <v>502</v>
      </c>
      <c r="C446" s="39" t="s">
        <v>3055</v>
      </c>
      <c r="D446" s="39" t="s">
        <v>2605</v>
      </c>
      <c r="E446" s="39" t="s">
        <v>2557</v>
      </c>
      <c r="F446" s="50">
        <v>1002</v>
      </c>
      <c r="G446" s="39"/>
      <c r="H446" s="41"/>
      <c r="I446" s="41"/>
      <c r="J446" s="41"/>
      <c r="K446" s="40"/>
    </row>
    <row r="447" spans="1:11">
      <c r="A447" s="39" t="s">
        <v>69</v>
      </c>
      <c r="B447" s="39" t="s">
        <v>502</v>
      </c>
      <c r="C447" s="39" t="s">
        <v>3054</v>
      </c>
      <c r="D447" s="39" t="s">
        <v>2963</v>
      </c>
      <c r="E447" s="39" t="s">
        <v>2557</v>
      </c>
      <c r="F447" s="50">
        <v>1085</v>
      </c>
      <c r="G447" s="39" t="s">
        <v>3053</v>
      </c>
      <c r="H447" s="41"/>
      <c r="I447" s="41"/>
      <c r="J447" s="41"/>
      <c r="K447" s="40"/>
    </row>
    <row r="448" spans="1:11">
      <c r="A448" s="39" t="s">
        <v>289</v>
      </c>
      <c r="B448" s="39" t="s">
        <v>3052</v>
      </c>
      <c r="C448" s="39" t="s">
        <v>3051</v>
      </c>
      <c r="D448" s="39" t="s">
        <v>2728</v>
      </c>
      <c r="E448" s="39" t="s">
        <v>2557</v>
      </c>
      <c r="F448" s="50">
        <v>2121</v>
      </c>
      <c r="G448" s="39" t="s">
        <v>3050</v>
      </c>
      <c r="H448" s="41"/>
      <c r="I448" s="41"/>
      <c r="J448" s="41"/>
      <c r="K448" s="40"/>
    </row>
    <row r="449" spans="1:11">
      <c r="A449" s="39" t="s">
        <v>2617</v>
      </c>
      <c r="B449" s="39" t="s">
        <v>160</v>
      </c>
      <c r="C449" s="39" t="s">
        <v>3049</v>
      </c>
      <c r="D449" s="39" t="s">
        <v>2646</v>
      </c>
      <c r="E449" s="39" t="s">
        <v>2557</v>
      </c>
      <c r="F449" s="50">
        <v>1020</v>
      </c>
      <c r="G449" s="39" t="s">
        <v>3048</v>
      </c>
      <c r="H449" s="41"/>
      <c r="I449" s="41"/>
      <c r="J449" s="41"/>
      <c r="K449" s="40"/>
    </row>
    <row r="450" spans="1:11">
      <c r="A450" s="39" t="s">
        <v>2055</v>
      </c>
      <c r="B450" s="39" t="s">
        <v>3047</v>
      </c>
      <c r="C450" s="39" t="s">
        <v>3046</v>
      </c>
      <c r="D450" s="39" t="s">
        <v>2751</v>
      </c>
      <c r="E450" s="39" t="s">
        <v>2557</v>
      </c>
      <c r="F450" s="50">
        <v>1060</v>
      </c>
      <c r="G450" s="39" t="s">
        <v>3045</v>
      </c>
      <c r="H450" s="41"/>
      <c r="I450" s="41"/>
      <c r="J450" s="41"/>
      <c r="K450" s="40"/>
    </row>
    <row r="451" spans="1:11">
      <c r="A451" s="39" t="s">
        <v>814</v>
      </c>
      <c r="B451" s="39" t="s">
        <v>313</v>
      </c>
      <c r="C451" s="39" t="s">
        <v>3044</v>
      </c>
      <c r="D451" s="39" t="s">
        <v>2809</v>
      </c>
      <c r="E451" s="39" t="s">
        <v>2557</v>
      </c>
      <c r="F451" s="50">
        <v>1610</v>
      </c>
      <c r="G451" s="39" t="s">
        <v>3043</v>
      </c>
      <c r="H451" s="41"/>
      <c r="I451" s="41"/>
      <c r="J451" s="41"/>
      <c r="K451" s="40"/>
    </row>
    <row r="452" spans="1:11">
      <c r="A452" s="39" t="s">
        <v>697</v>
      </c>
      <c r="B452" s="39" t="s">
        <v>313</v>
      </c>
      <c r="C452" s="39" t="s">
        <v>3042</v>
      </c>
      <c r="D452" s="39" t="s">
        <v>2605</v>
      </c>
      <c r="E452" s="39" t="s">
        <v>2557</v>
      </c>
      <c r="F452" s="50">
        <v>1002</v>
      </c>
      <c r="G452" s="39" t="s">
        <v>3041</v>
      </c>
      <c r="H452" s="41"/>
      <c r="I452" s="41"/>
      <c r="J452" s="41"/>
      <c r="K452" s="40"/>
    </row>
    <row r="453" spans="1:11">
      <c r="A453" s="39" t="s">
        <v>3040</v>
      </c>
      <c r="B453" s="39" t="s">
        <v>3039</v>
      </c>
      <c r="C453" s="39" t="s">
        <v>3038</v>
      </c>
      <c r="D453" s="39" t="s">
        <v>2595</v>
      </c>
      <c r="E453" s="39" t="s">
        <v>2557</v>
      </c>
      <c r="F453" s="50">
        <v>1075</v>
      </c>
      <c r="G453" s="39"/>
      <c r="H453" s="41"/>
      <c r="I453" s="41"/>
      <c r="J453" s="41"/>
      <c r="K453" s="40"/>
    </row>
    <row r="454" spans="1:11">
      <c r="A454" s="39" t="s">
        <v>53</v>
      </c>
      <c r="B454" s="39" t="s">
        <v>3037</v>
      </c>
      <c r="C454" s="39" t="s">
        <v>3036</v>
      </c>
      <c r="D454" s="39" t="s">
        <v>3035</v>
      </c>
      <c r="E454" s="39" t="s">
        <v>2557</v>
      </c>
      <c r="F454" s="50">
        <v>2186</v>
      </c>
      <c r="G454" s="39" t="s">
        <v>3034</v>
      </c>
      <c r="H454" s="41"/>
      <c r="I454" s="41"/>
      <c r="J454" s="41"/>
      <c r="K454" s="40"/>
    </row>
    <row r="455" spans="1:11">
      <c r="A455" s="39" t="s">
        <v>1321</v>
      </c>
      <c r="B455" s="39" t="s">
        <v>3033</v>
      </c>
      <c r="C455" s="39" t="s">
        <v>3032</v>
      </c>
      <c r="D455" s="39" t="s">
        <v>3031</v>
      </c>
      <c r="E455" s="39" t="s">
        <v>2557</v>
      </c>
      <c r="F455" s="50">
        <v>2642</v>
      </c>
      <c r="G455" s="39" t="s">
        <v>3030</v>
      </c>
      <c r="H455" s="41"/>
      <c r="I455" s="41"/>
      <c r="J455" s="41"/>
      <c r="K455" s="40"/>
    </row>
    <row r="456" spans="1:11">
      <c r="A456" s="39" t="s">
        <v>3029</v>
      </c>
      <c r="B456" s="39" t="s">
        <v>931</v>
      </c>
      <c r="C456" s="39" t="s">
        <v>3028</v>
      </c>
      <c r="D456" s="39" t="s">
        <v>3027</v>
      </c>
      <c r="E456" s="39" t="s">
        <v>2557</v>
      </c>
      <c r="F456" s="50">
        <v>2360</v>
      </c>
      <c r="G456" s="39" t="s">
        <v>3026</v>
      </c>
      <c r="H456" s="41"/>
      <c r="I456" s="41"/>
      <c r="J456" s="41"/>
      <c r="K456" s="40"/>
    </row>
    <row r="457" spans="1:11">
      <c r="A457" s="39" t="s">
        <v>651</v>
      </c>
      <c r="B457" s="39" t="s">
        <v>663</v>
      </c>
      <c r="C457" s="39" t="s">
        <v>3025</v>
      </c>
      <c r="D457" s="39" t="s">
        <v>2095</v>
      </c>
      <c r="E457" s="39" t="s">
        <v>2557</v>
      </c>
      <c r="F457" s="50">
        <v>1075</v>
      </c>
      <c r="G457" s="39"/>
      <c r="H457" s="41"/>
      <c r="I457" s="41"/>
      <c r="J457" s="41"/>
      <c r="K457" s="40"/>
    </row>
    <row r="458" spans="1:11">
      <c r="A458" s="39" t="s">
        <v>3024</v>
      </c>
      <c r="B458" s="39" t="s">
        <v>488</v>
      </c>
      <c r="C458" s="39" t="s">
        <v>3023</v>
      </c>
      <c r="D458" s="39" t="s">
        <v>2605</v>
      </c>
      <c r="E458" s="39" t="s">
        <v>2557</v>
      </c>
      <c r="F458" s="50">
        <v>1002</v>
      </c>
      <c r="G458" s="39" t="s">
        <v>3022</v>
      </c>
      <c r="H458" s="41"/>
      <c r="I458" s="41"/>
      <c r="J458" s="41"/>
      <c r="K458" s="40"/>
    </row>
    <row r="459" spans="1:11">
      <c r="A459" s="39" t="s">
        <v>3021</v>
      </c>
      <c r="B459" s="39" t="s">
        <v>654</v>
      </c>
      <c r="C459" s="39" t="s">
        <v>3020</v>
      </c>
      <c r="D459" s="39" t="s">
        <v>2595</v>
      </c>
      <c r="E459" s="39" t="s">
        <v>2557</v>
      </c>
      <c r="F459" s="50">
        <v>1075</v>
      </c>
      <c r="G459" s="39" t="s">
        <v>3019</v>
      </c>
      <c r="H459" s="41"/>
      <c r="I459" s="41"/>
      <c r="J459" s="41"/>
      <c r="K459" s="40"/>
    </row>
    <row r="460" spans="1:11">
      <c r="A460" s="39" t="s">
        <v>3018</v>
      </c>
      <c r="B460" s="39" t="s">
        <v>2022</v>
      </c>
      <c r="C460" s="39" t="s">
        <v>3017</v>
      </c>
      <c r="D460" s="39" t="s">
        <v>3016</v>
      </c>
      <c r="E460" s="39" t="s">
        <v>2557</v>
      </c>
      <c r="F460" s="50">
        <v>1057</v>
      </c>
      <c r="G460" s="39" t="s">
        <v>3015</v>
      </c>
      <c r="H460" s="41"/>
      <c r="I460" s="41"/>
      <c r="J460" s="41"/>
      <c r="K460" s="40"/>
    </row>
    <row r="461" spans="1:11">
      <c r="A461" s="39" t="s">
        <v>476</v>
      </c>
      <c r="B461" s="39" t="s">
        <v>3014</v>
      </c>
      <c r="C461" s="39" t="s">
        <v>3013</v>
      </c>
      <c r="D461" s="39" t="s">
        <v>3012</v>
      </c>
      <c r="E461" s="39" t="s">
        <v>2557</v>
      </c>
      <c r="F461" s="50">
        <v>1775</v>
      </c>
      <c r="G461" s="39" t="s">
        <v>3011</v>
      </c>
      <c r="H461" s="41"/>
      <c r="I461" s="41"/>
      <c r="J461" s="41"/>
      <c r="K461" s="40"/>
    </row>
    <row r="462" spans="1:11">
      <c r="A462" s="39" t="s">
        <v>705</v>
      </c>
      <c r="B462" s="39" t="s">
        <v>3010</v>
      </c>
      <c r="C462" s="39" t="s">
        <v>3009</v>
      </c>
      <c r="D462" s="39" t="s">
        <v>3008</v>
      </c>
      <c r="E462" s="39" t="s">
        <v>2557</v>
      </c>
      <c r="F462" s="50">
        <v>2072</v>
      </c>
      <c r="G462" s="39" t="s">
        <v>3007</v>
      </c>
      <c r="H462" s="41"/>
      <c r="I462" s="41"/>
      <c r="J462" s="41"/>
      <c r="K462" s="40"/>
    </row>
    <row r="463" spans="1:11">
      <c r="A463" s="39" t="s">
        <v>519</v>
      </c>
      <c r="B463" s="39" t="s">
        <v>3006</v>
      </c>
      <c r="C463" s="39" t="s">
        <v>3005</v>
      </c>
      <c r="D463" s="39" t="s">
        <v>333</v>
      </c>
      <c r="E463" s="39" t="s">
        <v>2557</v>
      </c>
      <c r="F463" s="50">
        <v>1109</v>
      </c>
      <c r="G463" s="39" t="s">
        <v>3004</v>
      </c>
      <c r="H463" s="41"/>
      <c r="I463" s="41"/>
      <c r="J463" s="41"/>
      <c r="K463" s="40"/>
    </row>
    <row r="464" spans="1:11">
      <c r="A464" s="39" t="s">
        <v>1291</v>
      </c>
      <c r="B464" s="39" t="s">
        <v>3003</v>
      </c>
      <c r="C464" s="39" t="s">
        <v>3002</v>
      </c>
      <c r="D464" s="39" t="s">
        <v>2558</v>
      </c>
      <c r="E464" s="39" t="s">
        <v>2557</v>
      </c>
      <c r="F464" s="50">
        <v>1033</v>
      </c>
      <c r="G464" s="39" t="s">
        <v>3001</v>
      </c>
      <c r="H464" s="41"/>
      <c r="I464" s="41"/>
      <c r="J464" s="41"/>
      <c r="K464" s="40"/>
    </row>
    <row r="465" spans="1:11">
      <c r="A465" s="39" t="s">
        <v>868</v>
      </c>
      <c r="B465" s="39" t="s">
        <v>3000</v>
      </c>
      <c r="C465" s="39" t="s">
        <v>2999</v>
      </c>
      <c r="D465" s="39" t="s">
        <v>2998</v>
      </c>
      <c r="E465" s="39" t="s">
        <v>2557</v>
      </c>
      <c r="F465" s="50">
        <v>2461</v>
      </c>
      <c r="G465" s="39" t="s">
        <v>2997</v>
      </c>
      <c r="H465" s="41"/>
      <c r="I465" s="41"/>
      <c r="J465" s="41"/>
      <c r="K465" s="40"/>
    </row>
    <row r="466" spans="1:11">
      <c r="A466" s="39" t="s">
        <v>2128</v>
      </c>
      <c r="B466" s="39" t="s">
        <v>303</v>
      </c>
      <c r="C466" s="39" t="s">
        <v>2996</v>
      </c>
      <c r="D466" s="39" t="s">
        <v>2995</v>
      </c>
      <c r="E466" s="39" t="s">
        <v>2557</v>
      </c>
      <c r="F466" s="50">
        <v>1741</v>
      </c>
      <c r="G466" s="39" t="s">
        <v>2994</v>
      </c>
      <c r="H466" s="41"/>
      <c r="I466" s="41"/>
      <c r="J466" s="41"/>
      <c r="K466" s="40"/>
    </row>
    <row r="467" spans="1:11">
      <c r="A467" s="39" t="s">
        <v>2993</v>
      </c>
      <c r="B467" s="39" t="s">
        <v>1846</v>
      </c>
      <c r="C467" s="39" t="s">
        <v>2992</v>
      </c>
      <c r="D467" s="39" t="s">
        <v>2982</v>
      </c>
      <c r="E467" s="39" t="s">
        <v>2557</v>
      </c>
      <c r="F467" s="50">
        <v>1770</v>
      </c>
      <c r="G467" s="39" t="s">
        <v>2991</v>
      </c>
      <c r="H467" s="41"/>
      <c r="I467" s="41"/>
      <c r="J467" s="41"/>
      <c r="K467" s="40"/>
    </row>
    <row r="468" spans="1:11">
      <c r="A468" s="39" t="s">
        <v>2990</v>
      </c>
      <c r="B468" s="39" t="s">
        <v>923</v>
      </c>
      <c r="C468" s="39" t="s">
        <v>2989</v>
      </c>
      <c r="D468" s="39" t="s">
        <v>2988</v>
      </c>
      <c r="E468" s="39" t="s">
        <v>2557</v>
      </c>
      <c r="F468" s="50">
        <v>2050</v>
      </c>
      <c r="G468" s="39" t="s">
        <v>2987</v>
      </c>
      <c r="H468" s="41"/>
      <c r="I468" s="41"/>
      <c r="J468" s="41"/>
      <c r="K468" s="40"/>
    </row>
    <row r="469" spans="1:11">
      <c r="A469" s="39" t="s">
        <v>858</v>
      </c>
      <c r="B469" s="39" t="s">
        <v>645</v>
      </c>
      <c r="C469" s="39" t="s">
        <v>2986</v>
      </c>
      <c r="D469" s="39" t="s">
        <v>333</v>
      </c>
      <c r="E469" s="39" t="s">
        <v>2557</v>
      </c>
      <c r="F469" s="50">
        <v>1109</v>
      </c>
      <c r="G469" s="39" t="s">
        <v>2985</v>
      </c>
      <c r="H469" s="41"/>
      <c r="I469" s="41"/>
      <c r="J469" s="41"/>
      <c r="K469" s="40"/>
    </row>
    <row r="470" spans="1:11">
      <c r="A470" s="39" t="s">
        <v>778</v>
      </c>
      <c r="B470" s="39" t="s">
        <v>2984</v>
      </c>
      <c r="C470" s="39" t="s">
        <v>2983</v>
      </c>
      <c r="D470" s="39" t="s">
        <v>2982</v>
      </c>
      <c r="E470" s="39" t="s">
        <v>2557</v>
      </c>
      <c r="F470" s="50">
        <v>1770</v>
      </c>
      <c r="G470" s="39" t="s">
        <v>2981</v>
      </c>
      <c r="H470" s="41"/>
      <c r="I470" s="41"/>
      <c r="J470" s="41"/>
      <c r="K470" s="40"/>
    </row>
    <row r="471" spans="1:11">
      <c r="A471" s="39" t="s">
        <v>708</v>
      </c>
      <c r="B471" s="39" t="s">
        <v>2980</v>
      </c>
      <c r="C471" s="39" t="s">
        <v>2979</v>
      </c>
      <c r="D471" s="39" t="s">
        <v>2892</v>
      </c>
      <c r="E471" s="39" t="s">
        <v>2557</v>
      </c>
      <c r="F471" s="50">
        <v>1571</v>
      </c>
      <c r="G471" s="39" t="s">
        <v>2978</v>
      </c>
      <c r="H471" s="41"/>
      <c r="I471" s="41"/>
      <c r="J471" s="41"/>
      <c r="K471" s="40"/>
    </row>
    <row r="472" spans="1:11">
      <c r="A472" s="39" t="s">
        <v>2977</v>
      </c>
      <c r="B472" s="39" t="s">
        <v>480</v>
      </c>
      <c r="C472" s="39" t="s">
        <v>2976</v>
      </c>
      <c r="D472" s="39" t="s">
        <v>333</v>
      </c>
      <c r="E472" s="39" t="s">
        <v>2557</v>
      </c>
      <c r="F472" s="50">
        <v>1128</v>
      </c>
      <c r="G472" s="39" t="s">
        <v>2975</v>
      </c>
      <c r="H472" s="41"/>
      <c r="I472" s="41"/>
      <c r="J472" s="41"/>
      <c r="K472" s="40"/>
    </row>
    <row r="473" spans="1:11">
      <c r="A473" s="39" t="s">
        <v>2974</v>
      </c>
      <c r="B473" s="39" t="s">
        <v>1455</v>
      </c>
      <c r="C473" s="39" t="s">
        <v>2973</v>
      </c>
      <c r="D473" s="39" t="s">
        <v>2558</v>
      </c>
      <c r="E473" s="39" t="s">
        <v>2557</v>
      </c>
      <c r="F473" s="50">
        <v>1033</v>
      </c>
      <c r="G473" s="39" t="s">
        <v>2972</v>
      </c>
      <c r="H473" s="41"/>
      <c r="I473" s="41"/>
      <c r="J473" s="41"/>
      <c r="K473" s="40"/>
    </row>
    <row r="474" spans="1:11">
      <c r="A474" s="39" t="s">
        <v>1617</v>
      </c>
      <c r="B474" s="39" t="s">
        <v>154</v>
      </c>
      <c r="C474" s="39" t="s">
        <v>2971</v>
      </c>
      <c r="D474" s="39" t="s">
        <v>2970</v>
      </c>
      <c r="E474" s="39" t="s">
        <v>2557</v>
      </c>
      <c r="F474" s="50">
        <v>2575</v>
      </c>
      <c r="G474" s="39" t="s">
        <v>2969</v>
      </c>
      <c r="H474" s="41"/>
      <c r="I474" s="41"/>
      <c r="J474" s="41"/>
      <c r="K474" s="40"/>
    </row>
    <row r="475" spans="1:11">
      <c r="A475" s="39" t="s">
        <v>2968</v>
      </c>
      <c r="B475" s="39" t="s">
        <v>1649</v>
      </c>
      <c r="C475" s="39" t="s">
        <v>2967</v>
      </c>
      <c r="D475" s="39" t="s">
        <v>2966</v>
      </c>
      <c r="E475" s="39" t="s">
        <v>2557</v>
      </c>
      <c r="F475" s="50">
        <v>1230</v>
      </c>
      <c r="G475" s="39" t="s">
        <v>2965</v>
      </c>
      <c r="H475" s="41"/>
      <c r="I475" s="41"/>
      <c r="J475" s="41"/>
      <c r="K475" s="40"/>
    </row>
    <row r="476" spans="1:11">
      <c r="A476" s="39" t="s">
        <v>418</v>
      </c>
      <c r="B476" s="39" t="s">
        <v>1133</v>
      </c>
      <c r="C476" s="39" t="s">
        <v>2964</v>
      </c>
      <c r="D476" s="39" t="s">
        <v>2963</v>
      </c>
      <c r="E476" s="39" t="s">
        <v>2557</v>
      </c>
      <c r="F476" s="50">
        <v>1085</v>
      </c>
      <c r="G476" s="39" t="s">
        <v>2962</v>
      </c>
      <c r="H476" s="41"/>
      <c r="I476" s="41"/>
      <c r="J476" s="41"/>
      <c r="K476" s="40"/>
    </row>
    <row r="477" spans="1:11">
      <c r="A477" s="39" t="s">
        <v>1287</v>
      </c>
      <c r="B477" s="39" t="s">
        <v>1133</v>
      </c>
      <c r="C477" s="39" t="s">
        <v>2961</v>
      </c>
      <c r="D477" s="39" t="s">
        <v>2580</v>
      </c>
      <c r="E477" s="39" t="s">
        <v>2557</v>
      </c>
      <c r="F477" s="50">
        <v>2421</v>
      </c>
      <c r="G477" s="39" t="s">
        <v>2960</v>
      </c>
      <c r="H477" s="41"/>
      <c r="I477" s="41"/>
      <c r="J477" s="41"/>
      <c r="K477" s="40"/>
    </row>
    <row r="478" spans="1:11">
      <c r="A478" s="39" t="s">
        <v>1238</v>
      </c>
      <c r="B478" s="39" t="s">
        <v>2959</v>
      </c>
      <c r="C478" s="39" t="s">
        <v>2958</v>
      </c>
      <c r="D478" s="39" t="s">
        <v>2608</v>
      </c>
      <c r="E478" s="39" t="s">
        <v>2557</v>
      </c>
      <c r="F478" s="50">
        <v>1040</v>
      </c>
      <c r="G478" s="39" t="s">
        <v>2957</v>
      </c>
      <c r="H478" s="41"/>
      <c r="I478" s="41"/>
      <c r="J478" s="41"/>
      <c r="K478" s="40"/>
    </row>
    <row r="479" spans="1:11">
      <c r="A479" s="39" t="s">
        <v>1216</v>
      </c>
      <c r="B479" s="39" t="s">
        <v>1830</v>
      </c>
      <c r="C479" s="39" t="s">
        <v>2956</v>
      </c>
      <c r="D479" s="39" t="s">
        <v>2955</v>
      </c>
      <c r="E479" s="39" t="s">
        <v>2557</v>
      </c>
      <c r="F479" s="50">
        <v>2653</v>
      </c>
      <c r="G479" s="39" t="s">
        <v>2954</v>
      </c>
      <c r="H479" s="41"/>
      <c r="I479" s="41"/>
      <c r="J479" s="41"/>
      <c r="K479" s="40"/>
    </row>
    <row r="480" spans="1:11">
      <c r="A480" s="39" t="s">
        <v>2953</v>
      </c>
      <c r="B480" s="39" t="s">
        <v>2952</v>
      </c>
      <c r="C480" s="39" t="s">
        <v>2951</v>
      </c>
      <c r="D480" s="39" t="s">
        <v>2950</v>
      </c>
      <c r="E480" s="39" t="s">
        <v>2557</v>
      </c>
      <c r="F480" s="50">
        <v>1054</v>
      </c>
      <c r="G480" s="39" t="s">
        <v>2949</v>
      </c>
      <c r="H480" s="41"/>
      <c r="I480" s="41"/>
      <c r="J480" s="41"/>
      <c r="K480" s="40"/>
    </row>
    <row r="481" spans="1:11">
      <c r="A481" s="39" t="s">
        <v>1204</v>
      </c>
      <c r="B481" s="39" t="s">
        <v>2948</v>
      </c>
      <c r="C481" s="39" t="s">
        <v>2947</v>
      </c>
      <c r="D481" s="39" t="s">
        <v>2946</v>
      </c>
      <c r="E481" s="39" t="s">
        <v>2557</v>
      </c>
      <c r="F481" s="50">
        <v>1453</v>
      </c>
      <c r="G481" s="39" t="s">
        <v>2945</v>
      </c>
      <c r="H481" s="41"/>
      <c r="I481" s="41"/>
      <c r="J481" s="41"/>
      <c r="K481" s="40"/>
    </row>
    <row r="482" spans="1:11">
      <c r="A482" s="39" t="s">
        <v>2944</v>
      </c>
      <c r="B482" s="39" t="s">
        <v>1826</v>
      </c>
      <c r="C482" s="39" t="s">
        <v>2943</v>
      </c>
      <c r="D482" s="39" t="s">
        <v>2757</v>
      </c>
      <c r="E482" s="39" t="s">
        <v>2557</v>
      </c>
      <c r="F482" s="50">
        <v>1075</v>
      </c>
      <c r="G482" s="39"/>
      <c r="H482" s="41"/>
      <c r="I482" s="41"/>
      <c r="J482" s="41"/>
      <c r="K482" s="40"/>
    </row>
    <row r="483" spans="1:11">
      <c r="A483" s="39" t="s">
        <v>182</v>
      </c>
      <c r="B483" s="39" t="s">
        <v>2942</v>
      </c>
      <c r="C483" s="39" t="s">
        <v>2941</v>
      </c>
      <c r="D483" s="39" t="s">
        <v>2757</v>
      </c>
      <c r="E483" s="39" t="s">
        <v>2557</v>
      </c>
      <c r="F483" s="50">
        <v>1075</v>
      </c>
      <c r="G483" s="39"/>
      <c r="H483" s="41"/>
      <c r="I483" s="41"/>
      <c r="J483" s="41"/>
      <c r="K483" s="40"/>
    </row>
    <row r="484" spans="1:11">
      <c r="A484" s="39" t="s">
        <v>2452</v>
      </c>
      <c r="B484" s="39" t="s">
        <v>1193</v>
      </c>
      <c r="C484" s="39" t="s">
        <v>2940</v>
      </c>
      <c r="D484" s="39" t="s">
        <v>2608</v>
      </c>
      <c r="E484" s="39" t="s">
        <v>2557</v>
      </c>
      <c r="F484" s="50">
        <v>1040</v>
      </c>
      <c r="G484" s="39" t="s">
        <v>2939</v>
      </c>
      <c r="H484" s="41"/>
      <c r="I484" s="41"/>
      <c r="J484" s="41"/>
      <c r="K484" s="40"/>
    </row>
    <row r="485" spans="1:11">
      <c r="A485" s="39" t="s">
        <v>116</v>
      </c>
      <c r="B485" s="39" t="s">
        <v>2938</v>
      </c>
      <c r="C485" s="39" t="s">
        <v>2937</v>
      </c>
      <c r="D485" s="39" t="s">
        <v>2936</v>
      </c>
      <c r="E485" s="39" t="s">
        <v>2557</v>
      </c>
      <c r="F485" s="50">
        <v>1257</v>
      </c>
      <c r="G485" s="39" t="s">
        <v>2935</v>
      </c>
      <c r="H485" s="41"/>
      <c r="I485" s="41"/>
      <c r="J485" s="41"/>
      <c r="K485" s="40"/>
    </row>
    <row r="486" spans="1:11">
      <c r="A486" s="39" t="s">
        <v>863</v>
      </c>
      <c r="B486" s="39" t="s">
        <v>1822</v>
      </c>
      <c r="C486" s="39" t="s">
        <v>2934</v>
      </c>
      <c r="D486" s="39" t="s">
        <v>2595</v>
      </c>
      <c r="E486" s="39" t="s">
        <v>2557</v>
      </c>
      <c r="F486" s="50">
        <v>1075</v>
      </c>
      <c r="G486" s="39" t="s">
        <v>2933</v>
      </c>
      <c r="H486" s="41"/>
      <c r="I486" s="41"/>
      <c r="J486" s="41"/>
      <c r="K486" s="40"/>
    </row>
    <row r="487" spans="1:11">
      <c r="A487" s="39" t="s">
        <v>116</v>
      </c>
      <c r="B487" s="39" t="s">
        <v>465</v>
      </c>
      <c r="C487" s="39" t="s">
        <v>2932</v>
      </c>
      <c r="D487" s="39" t="s">
        <v>2931</v>
      </c>
      <c r="E487" s="39" t="s">
        <v>2557</v>
      </c>
      <c r="F487" s="50">
        <v>2038</v>
      </c>
      <c r="G487" s="39" t="s">
        <v>2930</v>
      </c>
      <c r="H487" s="41"/>
      <c r="I487" s="41"/>
      <c r="J487" s="41"/>
      <c r="K487" s="40"/>
    </row>
    <row r="488" spans="1:11">
      <c r="A488" s="39" t="s">
        <v>1031</v>
      </c>
      <c r="B488" s="39" t="s">
        <v>465</v>
      </c>
      <c r="C488" s="39" t="s">
        <v>2929</v>
      </c>
      <c r="D488" s="39" t="s">
        <v>2573</v>
      </c>
      <c r="E488" s="39" t="s">
        <v>2557</v>
      </c>
      <c r="F488" s="50">
        <v>1720</v>
      </c>
      <c r="G488" s="39" t="s">
        <v>2928</v>
      </c>
      <c r="H488" s="41"/>
      <c r="I488" s="41"/>
      <c r="J488" s="41"/>
      <c r="K488" s="40"/>
    </row>
    <row r="489" spans="1:11">
      <c r="A489" s="39" t="s">
        <v>2927</v>
      </c>
      <c r="B489" s="39" t="s">
        <v>146</v>
      </c>
      <c r="C489" s="39" t="s">
        <v>2926</v>
      </c>
      <c r="D489" s="39" t="s">
        <v>2636</v>
      </c>
      <c r="E489" s="39" t="s">
        <v>2557</v>
      </c>
      <c r="F489" s="50">
        <v>1030</v>
      </c>
      <c r="G489" s="39" t="s">
        <v>2925</v>
      </c>
      <c r="H489" s="41"/>
      <c r="I489" s="41"/>
      <c r="J489" s="41"/>
      <c r="K489" s="40"/>
    </row>
    <row r="490" spans="1:11">
      <c r="A490" s="39" t="s">
        <v>1160</v>
      </c>
      <c r="B490" s="39" t="s">
        <v>2924</v>
      </c>
      <c r="C490" s="39" t="s">
        <v>2923</v>
      </c>
      <c r="D490" s="39" t="s">
        <v>2608</v>
      </c>
      <c r="E490" s="39" t="s">
        <v>2557</v>
      </c>
      <c r="F490" s="50">
        <v>1040</v>
      </c>
      <c r="G490" s="39" t="s">
        <v>2922</v>
      </c>
      <c r="H490" s="41"/>
      <c r="I490" s="41"/>
      <c r="J490" s="41"/>
      <c r="K490" s="40"/>
    </row>
    <row r="491" spans="1:11">
      <c r="A491" s="39" t="s">
        <v>155</v>
      </c>
      <c r="B491" s="39" t="s">
        <v>2120</v>
      </c>
      <c r="C491" s="39" t="s">
        <v>2921</v>
      </c>
      <c r="D491" s="39" t="s">
        <v>2862</v>
      </c>
      <c r="E491" s="39" t="s">
        <v>2557</v>
      </c>
      <c r="F491" s="50">
        <v>1028</v>
      </c>
      <c r="G491" s="39" t="s">
        <v>2920</v>
      </c>
      <c r="H491" s="41"/>
      <c r="I491" s="41"/>
      <c r="J491" s="41"/>
      <c r="K491" s="40"/>
    </row>
    <row r="492" spans="1:11">
      <c r="A492" s="39" t="s">
        <v>116</v>
      </c>
      <c r="B492" s="39" t="s">
        <v>2919</v>
      </c>
      <c r="C492" s="39" t="s">
        <v>2918</v>
      </c>
      <c r="D492" s="39" t="s">
        <v>2917</v>
      </c>
      <c r="E492" s="39" t="s">
        <v>2557</v>
      </c>
      <c r="F492" s="50">
        <v>1035</v>
      </c>
      <c r="G492" s="39" t="s">
        <v>2916</v>
      </c>
      <c r="H492" s="41"/>
      <c r="I492" s="41"/>
      <c r="J492" s="41"/>
      <c r="K492" s="40"/>
    </row>
    <row r="493" spans="1:11">
      <c r="A493" s="39" t="s">
        <v>2148</v>
      </c>
      <c r="B493" s="39" t="s">
        <v>2915</v>
      </c>
      <c r="C493" s="39" t="s">
        <v>2914</v>
      </c>
      <c r="D493" s="39" t="s">
        <v>973</v>
      </c>
      <c r="E493" s="39" t="s">
        <v>2557</v>
      </c>
      <c r="F493" s="50">
        <v>2048</v>
      </c>
      <c r="G493" s="39" t="s">
        <v>2913</v>
      </c>
      <c r="H493" s="41"/>
      <c r="I493" s="41"/>
      <c r="J493" s="41"/>
      <c r="K493" s="40"/>
    </row>
    <row r="494" spans="1:11">
      <c r="A494" s="39" t="s">
        <v>1216</v>
      </c>
      <c r="B494" s="39" t="s">
        <v>2912</v>
      </c>
      <c r="C494" s="39" t="s">
        <v>2911</v>
      </c>
      <c r="D494" s="39" t="s">
        <v>2608</v>
      </c>
      <c r="E494" s="39" t="s">
        <v>2557</v>
      </c>
      <c r="F494" s="50">
        <v>1040</v>
      </c>
      <c r="G494" s="39" t="s">
        <v>2910</v>
      </c>
      <c r="H494" s="41"/>
      <c r="I494" s="41"/>
      <c r="J494" s="41"/>
      <c r="K494" s="40"/>
    </row>
    <row r="495" spans="1:11">
      <c r="A495" s="39" t="s">
        <v>2909</v>
      </c>
      <c r="B495" s="39" t="s">
        <v>641</v>
      </c>
      <c r="C495" s="39" t="s">
        <v>2908</v>
      </c>
      <c r="D495" s="39" t="s">
        <v>2595</v>
      </c>
      <c r="E495" s="39" t="s">
        <v>2557</v>
      </c>
      <c r="F495" s="50">
        <v>1075</v>
      </c>
      <c r="G495" s="39"/>
      <c r="H495" s="41"/>
      <c r="I495" s="41"/>
      <c r="J495" s="41"/>
      <c r="K495" s="40"/>
    </row>
    <row r="496" spans="1:11">
      <c r="A496" s="39" t="s">
        <v>422</v>
      </c>
      <c r="B496" s="39" t="s">
        <v>2907</v>
      </c>
      <c r="C496" s="39" t="s">
        <v>2906</v>
      </c>
      <c r="D496" s="39" t="s">
        <v>2905</v>
      </c>
      <c r="E496" s="39" t="s">
        <v>2557</v>
      </c>
      <c r="F496" s="50">
        <v>2468</v>
      </c>
      <c r="G496" s="39" t="s">
        <v>2904</v>
      </c>
      <c r="H496" s="41"/>
      <c r="I496" s="41"/>
      <c r="J496" s="41"/>
      <c r="K496" s="40"/>
    </row>
    <row r="497" spans="1:11">
      <c r="A497" s="39" t="s">
        <v>659</v>
      </c>
      <c r="B497" s="39" t="s">
        <v>2903</v>
      </c>
      <c r="C497" s="39" t="s">
        <v>2902</v>
      </c>
      <c r="D497" s="39" t="s">
        <v>2595</v>
      </c>
      <c r="E497" s="39" t="s">
        <v>2557</v>
      </c>
      <c r="F497" s="50">
        <v>1075</v>
      </c>
      <c r="G497" s="39"/>
      <c r="H497" s="41"/>
      <c r="I497" s="41"/>
      <c r="J497" s="41"/>
      <c r="K497" s="40"/>
    </row>
    <row r="498" spans="1:11">
      <c r="A498" s="39" t="s">
        <v>2901</v>
      </c>
      <c r="B498" s="39" t="s">
        <v>633</v>
      </c>
      <c r="C498" s="39" t="s">
        <v>2900</v>
      </c>
      <c r="D498" s="39" t="s">
        <v>2899</v>
      </c>
      <c r="E498" s="39" t="s">
        <v>2557</v>
      </c>
      <c r="F498" s="50">
        <v>1075</v>
      </c>
      <c r="G498" s="39" t="s">
        <v>2898</v>
      </c>
      <c r="H498" s="41"/>
      <c r="I498" s="41"/>
      <c r="J498" s="41"/>
      <c r="K498" s="40"/>
    </row>
    <row r="499" spans="1:11">
      <c r="A499" s="39" t="s">
        <v>2452</v>
      </c>
      <c r="B499" s="39" t="s">
        <v>629</v>
      </c>
      <c r="C499" s="39" t="s">
        <v>2897</v>
      </c>
      <c r="D499" s="39" t="s">
        <v>2595</v>
      </c>
      <c r="E499" s="39" t="s">
        <v>2557</v>
      </c>
      <c r="F499" s="50">
        <v>1075</v>
      </c>
      <c r="G499" s="39"/>
      <c r="H499" s="41"/>
      <c r="I499" s="41"/>
      <c r="J499" s="41"/>
      <c r="K499" s="40"/>
    </row>
    <row r="500" spans="1:11">
      <c r="A500" s="39" t="s">
        <v>2124</v>
      </c>
      <c r="B500" s="39" t="s">
        <v>2896</v>
      </c>
      <c r="C500" s="39" t="s">
        <v>2895</v>
      </c>
      <c r="D500" s="39" t="s">
        <v>2595</v>
      </c>
      <c r="E500" s="39" t="s">
        <v>2557</v>
      </c>
      <c r="F500" s="50">
        <v>1075</v>
      </c>
      <c r="G500" s="39" t="s">
        <v>2894</v>
      </c>
      <c r="H500" s="41"/>
      <c r="I500" s="41"/>
      <c r="J500" s="41"/>
      <c r="K500" s="40"/>
    </row>
    <row r="501" spans="1:11">
      <c r="A501" s="39" t="s">
        <v>2434</v>
      </c>
      <c r="B501" s="39" t="s">
        <v>463</v>
      </c>
      <c r="C501" s="39" t="s">
        <v>2893</v>
      </c>
      <c r="D501" s="39" t="s">
        <v>2892</v>
      </c>
      <c r="E501" s="39" t="s">
        <v>2557</v>
      </c>
      <c r="F501" s="50">
        <v>1571</v>
      </c>
      <c r="G501" s="39" t="s">
        <v>2891</v>
      </c>
      <c r="H501" s="41"/>
      <c r="I501" s="41"/>
      <c r="J501" s="41"/>
      <c r="K501" s="40"/>
    </row>
    <row r="502" spans="1:11">
      <c r="A502" s="39" t="s">
        <v>613</v>
      </c>
      <c r="B502" s="39" t="s">
        <v>2890</v>
      </c>
      <c r="C502" s="39" t="s">
        <v>2889</v>
      </c>
      <c r="D502" s="39" t="s">
        <v>2888</v>
      </c>
      <c r="E502" s="39" t="s">
        <v>2557</v>
      </c>
      <c r="F502" s="50">
        <v>2125</v>
      </c>
      <c r="G502" s="39" t="s">
        <v>2887</v>
      </c>
      <c r="H502" s="41"/>
      <c r="I502" s="41"/>
      <c r="J502" s="41"/>
      <c r="K502" s="40"/>
    </row>
    <row r="503" spans="1:11">
      <c r="A503" s="39" t="s">
        <v>1870</v>
      </c>
      <c r="B503" s="39" t="s">
        <v>134</v>
      </c>
      <c r="C503" s="39" t="s">
        <v>2886</v>
      </c>
      <c r="D503" s="39" t="s">
        <v>2885</v>
      </c>
      <c r="E503" s="39" t="s">
        <v>2557</v>
      </c>
      <c r="F503" s="50">
        <v>1027</v>
      </c>
      <c r="G503" s="39" t="s">
        <v>2884</v>
      </c>
      <c r="H503" s="41"/>
      <c r="I503" s="41"/>
      <c r="J503" s="41"/>
      <c r="K503" s="40"/>
    </row>
    <row r="504" spans="1:11">
      <c r="A504" s="39" t="s">
        <v>299</v>
      </c>
      <c r="B504" s="39" t="s">
        <v>2882</v>
      </c>
      <c r="C504" s="39" t="s">
        <v>2883</v>
      </c>
      <c r="D504" s="39" t="s">
        <v>2595</v>
      </c>
      <c r="E504" s="39" t="s">
        <v>2557</v>
      </c>
      <c r="F504" s="50">
        <v>1075</v>
      </c>
      <c r="G504" s="39"/>
      <c r="H504" s="41"/>
      <c r="I504" s="41"/>
      <c r="J504" s="41"/>
      <c r="K504" s="40"/>
    </row>
    <row r="505" spans="1:11">
      <c r="A505" s="39" t="s">
        <v>155</v>
      </c>
      <c r="B505" s="39" t="s">
        <v>2882</v>
      </c>
      <c r="C505" s="39" t="s">
        <v>2881</v>
      </c>
      <c r="D505" s="39" t="s">
        <v>2602</v>
      </c>
      <c r="E505" s="39" t="s">
        <v>2557</v>
      </c>
      <c r="F505" s="50">
        <v>1095</v>
      </c>
      <c r="G505" s="39" t="s">
        <v>2880</v>
      </c>
      <c r="H505" s="41"/>
      <c r="I505" s="41"/>
      <c r="J505" s="41"/>
      <c r="K505" s="40"/>
    </row>
    <row r="506" spans="1:11">
      <c r="A506" s="39" t="s">
        <v>705</v>
      </c>
      <c r="B506" s="39" t="s">
        <v>2879</v>
      </c>
      <c r="C506" s="39" t="s">
        <v>2878</v>
      </c>
      <c r="D506" s="39" t="s">
        <v>2608</v>
      </c>
      <c r="E506" s="39" t="s">
        <v>2557</v>
      </c>
      <c r="F506" s="50">
        <v>1040</v>
      </c>
      <c r="G506" s="39" t="s">
        <v>2877</v>
      </c>
      <c r="H506" s="41"/>
      <c r="I506" s="41"/>
      <c r="J506" s="41"/>
      <c r="K506" s="40"/>
    </row>
    <row r="507" spans="1:11">
      <c r="A507" s="39" t="s">
        <v>1298</v>
      </c>
      <c r="B507" s="39" t="s">
        <v>624</v>
      </c>
      <c r="C507" s="39" t="s">
        <v>2876</v>
      </c>
      <c r="D507" s="39" t="s">
        <v>2595</v>
      </c>
      <c r="E507" s="39" t="s">
        <v>2557</v>
      </c>
      <c r="F507" s="50">
        <v>1075</v>
      </c>
      <c r="G507" s="39" t="s">
        <v>2875</v>
      </c>
      <c r="H507" s="41"/>
      <c r="I507" s="41"/>
      <c r="J507" s="41"/>
      <c r="K507" s="40"/>
    </row>
    <row r="508" spans="1:11">
      <c r="A508" s="39" t="s">
        <v>2874</v>
      </c>
      <c r="B508" s="39" t="s">
        <v>129</v>
      </c>
      <c r="C508" s="39" t="s">
        <v>2873</v>
      </c>
      <c r="D508" s="39" t="s">
        <v>2872</v>
      </c>
      <c r="E508" s="39" t="s">
        <v>2557</v>
      </c>
      <c r="F508" s="50">
        <v>2446</v>
      </c>
      <c r="G508" s="39" t="s">
        <v>2871</v>
      </c>
      <c r="H508" s="41"/>
      <c r="I508" s="41"/>
      <c r="J508" s="41"/>
      <c r="K508" s="40"/>
    </row>
    <row r="509" spans="1:11">
      <c r="A509" s="39" t="s">
        <v>160</v>
      </c>
      <c r="B509" s="39" t="s">
        <v>2870</v>
      </c>
      <c r="C509" s="39" t="s">
        <v>2869</v>
      </c>
      <c r="D509" s="39" t="s">
        <v>2595</v>
      </c>
      <c r="E509" s="39" t="s">
        <v>2557</v>
      </c>
      <c r="F509" s="50">
        <v>1075</v>
      </c>
      <c r="G509" s="39"/>
      <c r="H509" s="41"/>
      <c r="I509" s="41"/>
      <c r="J509" s="41"/>
      <c r="K509" s="40"/>
    </row>
    <row r="510" spans="1:11">
      <c r="A510" s="39" t="s">
        <v>264</v>
      </c>
      <c r="B510" s="39" t="s">
        <v>795</v>
      </c>
      <c r="C510" s="39" t="s">
        <v>2868</v>
      </c>
      <c r="D510" s="39" t="s">
        <v>1049</v>
      </c>
      <c r="E510" s="39" t="s">
        <v>2557</v>
      </c>
      <c r="F510" s="50">
        <v>1867</v>
      </c>
      <c r="G510" s="39" t="s">
        <v>2867</v>
      </c>
      <c r="H510" s="41"/>
      <c r="I510" s="41"/>
      <c r="J510" s="41"/>
      <c r="K510" s="40"/>
    </row>
    <row r="511" spans="1:11">
      <c r="A511" s="39" t="s">
        <v>318</v>
      </c>
      <c r="B511" s="39" t="s">
        <v>2864</v>
      </c>
      <c r="C511" s="39" t="s">
        <v>2866</v>
      </c>
      <c r="D511" s="39" t="s">
        <v>2809</v>
      </c>
      <c r="E511" s="39" t="s">
        <v>2557</v>
      </c>
      <c r="F511" s="50">
        <v>1602</v>
      </c>
      <c r="G511" s="39" t="s">
        <v>2865</v>
      </c>
      <c r="H511" s="41"/>
      <c r="I511" s="41"/>
      <c r="J511" s="41"/>
      <c r="K511" s="40"/>
    </row>
    <row r="512" spans="1:11">
      <c r="A512" s="39" t="s">
        <v>64</v>
      </c>
      <c r="B512" s="39" t="s">
        <v>2864</v>
      </c>
      <c r="C512" s="39" t="s">
        <v>2863</v>
      </c>
      <c r="D512" s="39" t="s">
        <v>2862</v>
      </c>
      <c r="E512" s="39" t="s">
        <v>2557</v>
      </c>
      <c r="F512" s="50">
        <v>1028</v>
      </c>
      <c r="G512" s="39" t="s">
        <v>2861</v>
      </c>
      <c r="H512" s="41"/>
      <c r="I512" s="41"/>
      <c r="J512" s="41"/>
      <c r="K512" s="40"/>
    </row>
    <row r="513" spans="1:11">
      <c r="A513" s="39" t="s">
        <v>2860</v>
      </c>
      <c r="B513" s="39" t="s">
        <v>1173</v>
      </c>
      <c r="C513" s="39" t="s">
        <v>2859</v>
      </c>
      <c r="D513" s="39" t="s">
        <v>2858</v>
      </c>
      <c r="E513" s="39" t="s">
        <v>2557</v>
      </c>
      <c r="F513" s="50">
        <v>1522</v>
      </c>
      <c r="G513" s="39" t="s">
        <v>2857</v>
      </c>
      <c r="H513" s="41"/>
      <c r="I513" s="41"/>
      <c r="J513" s="41"/>
      <c r="K513" s="40"/>
    </row>
    <row r="514" spans="1:11">
      <c r="A514" s="39" t="s">
        <v>235</v>
      </c>
      <c r="B514" s="39" t="s">
        <v>2856</v>
      </c>
      <c r="C514" s="39" t="s">
        <v>2855</v>
      </c>
      <c r="D514" s="39" t="s">
        <v>2854</v>
      </c>
      <c r="E514" s="39" t="s">
        <v>2557</v>
      </c>
      <c r="F514" s="50">
        <v>1247</v>
      </c>
      <c r="G514" s="39" t="s">
        <v>2853</v>
      </c>
      <c r="H514" s="41"/>
      <c r="I514" s="41"/>
      <c r="J514" s="41"/>
      <c r="K514" s="40"/>
    </row>
    <row r="515" spans="1:11">
      <c r="A515" s="39" t="s">
        <v>168</v>
      </c>
      <c r="B515" s="39" t="s">
        <v>2369</v>
      </c>
      <c r="C515" s="39" t="s">
        <v>2852</v>
      </c>
      <c r="D515" s="39" t="s">
        <v>1975</v>
      </c>
      <c r="E515" s="39" t="s">
        <v>2557</v>
      </c>
      <c r="F515" s="50">
        <v>1742</v>
      </c>
      <c r="G515" s="39" t="s">
        <v>2851</v>
      </c>
      <c r="H515" s="41"/>
      <c r="I515" s="41"/>
      <c r="J515" s="41"/>
      <c r="K515" s="40"/>
    </row>
    <row r="516" spans="1:11">
      <c r="A516" s="39" t="s">
        <v>2271</v>
      </c>
      <c r="B516" s="39" t="s">
        <v>2850</v>
      </c>
      <c r="C516" s="39" t="s">
        <v>2849</v>
      </c>
      <c r="D516" s="39" t="s">
        <v>2608</v>
      </c>
      <c r="E516" s="39" t="s">
        <v>2557</v>
      </c>
      <c r="F516" s="50">
        <v>1040</v>
      </c>
      <c r="G516" s="39" t="s">
        <v>2848</v>
      </c>
      <c r="H516" s="41"/>
      <c r="I516" s="41"/>
      <c r="J516" s="41"/>
      <c r="K516" s="40"/>
    </row>
    <row r="517" spans="1:11">
      <c r="A517" s="39" t="s">
        <v>705</v>
      </c>
      <c r="B517" s="39" t="s">
        <v>2847</v>
      </c>
      <c r="C517" s="39" t="s">
        <v>2846</v>
      </c>
      <c r="D517" s="39" t="s">
        <v>2595</v>
      </c>
      <c r="E517" s="39" t="s">
        <v>2557</v>
      </c>
      <c r="F517" s="50">
        <v>1075</v>
      </c>
      <c r="G517" s="39"/>
      <c r="H517" s="41"/>
      <c r="I517" s="41"/>
      <c r="J517" s="41"/>
      <c r="K517" s="40"/>
    </row>
    <row r="518" spans="1:11">
      <c r="A518" s="39" t="s">
        <v>53</v>
      </c>
      <c r="B518" s="39" t="s">
        <v>2845</v>
      </c>
      <c r="C518" s="39" t="s">
        <v>2844</v>
      </c>
      <c r="D518" s="39" t="s">
        <v>2605</v>
      </c>
      <c r="E518" s="39" t="s">
        <v>2557</v>
      </c>
      <c r="F518" s="50">
        <v>1002</v>
      </c>
      <c r="G518" s="39" t="s">
        <v>2843</v>
      </c>
      <c r="H518" s="41"/>
      <c r="I518" s="41"/>
      <c r="J518" s="41"/>
      <c r="K518" s="40"/>
    </row>
    <row r="519" spans="1:11">
      <c r="A519" s="39" t="s">
        <v>53</v>
      </c>
      <c r="B519" s="39" t="s">
        <v>2842</v>
      </c>
      <c r="C519" s="39" t="s">
        <v>2841</v>
      </c>
      <c r="D519" s="39" t="s">
        <v>2840</v>
      </c>
      <c r="E519" s="39" t="s">
        <v>2557</v>
      </c>
      <c r="F519" s="50">
        <v>2649</v>
      </c>
      <c r="G519" s="39" t="s">
        <v>2839</v>
      </c>
      <c r="H519" s="41"/>
      <c r="I519" s="41"/>
      <c r="J519" s="41"/>
      <c r="K519" s="40"/>
    </row>
    <row r="520" spans="1:11">
      <c r="A520" s="39" t="s">
        <v>651</v>
      </c>
      <c r="B520" s="39" t="s">
        <v>2838</v>
      </c>
      <c r="C520" s="39" t="s">
        <v>2837</v>
      </c>
      <c r="D520" s="39" t="s">
        <v>2836</v>
      </c>
      <c r="E520" s="39" t="s">
        <v>2557</v>
      </c>
      <c r="F520" s="50">
        <v>1960</v>
      </c>
      <c r="G520" s="39" t="s">
        <v>2835</v>
      </c>
      <c r="H520" s="41"/>
      <c r="I520" s="41"/>
      <c r="J520" s="41"/>
      <c r="K520" s="40"/>
    </row>
    <row r="521" spans="1:11">
      <c r="A521" s="39" t="s">
        <v>2834</v>
      </c>
      <c r="B521" s="39" t="s">
        <v>1399</v>
      </c>
      <c r="C521" s="39" t="s">
        <v>2833</v>
      </c>
      <c r="D521" s="39" t="s">
        <v>2646</v>
      </c>
      <c r="E521" s="39" t="s">
        <v>2557</v>
      </c>
      <c r="F521" s="50">
        <v>1020</v>
      </c>
      <c r="G521" s="39" t="s">
        <v>2832</v>
      </c>
      <c r="H521" s="41"/>
      <c r="I521" s="41"/>
      <c r="J521" s="41"/>
      <c r="K521" s="40"/>
    </row>
    <row r="522" spans="1:11">
      <c r="A522" s="39" t="s">
        <v>2831</v>
      </c>
      <c r="B522" s="39" t="s">
        <v>459</v>
      </c>
      <c r="C522" s="39" t="s">
        <v>2830</v>
      </c>
      <c r="D522" s="39" t="s">
        <v>333</v>
      </c>
      <c r="E522" s="39" t="s">
        <v>2557</v>
      </c>
      <c r="F522" s="50">
        <v>1109</v>
      </c>
      <c r="G522" s="39" t="s">
        <v>2829</v>
      </c>
      <c r="H522" s="41"/>
      <c r="I522" s="41"/>
      <c r="J522" s="41"/>
      <c r="K522" s="40"/>
    </row>
    <row r="523" spans="1:11">
      <c r="A523" s="39" t="s">
        <v>2828</v>
      </c>
      <c r="B523" s="39" t="s">
        <v>790</v>
      </c>
      <c r="C523" s="39" t="s">
        <v>2827</v>
      </c>
      <c r="D523" s="39" t="s">
        <v>2826</v>
      </c>
      <c r="E523" s="39" t="s">
        <v>2557</v>
      </c>
      <c r="F523" s="50">
        <v>2563</v>
      </c>
      <c r="G523" s="39" t="s">
        <v>2825</v>
      </c>
      <c r="H523" s="41"/>
      <c r="I523" s="41"/>
      <c r="J523" s="41"/>
      <c r="K523" s="40"/>
    </row>
    <row r="524" spans="1:11">
      <c r="A524" s="39" t="s">
        <v>160</v>
      </c>
      <c r="B524" s="39" t="s">
        <v>2824</v>
      </c>
      <c r="C524" s="39" t="s">
        <v>2823</v>
      </c>
      <c r="D524" s="39" t="s">
        <v>2602</v>
      </c>
      <c r="E524" s="39" t="s">
        <v>2557</v>
      </c>
      <c r="F524" s="50">
        <v>1095</v>
      </c>
      <c r="G524" s="39" t="s">
        <v>2822</v>
      </c>
      <c r="H524" s="41"/>
      <c r="I524" s="41"/>
      <c r="J524" s="41"/>
      <c r="K524" s="40"/>
    </row>
    <row r="525" spans="1:11">
      <c r="A525" s="39" t="s">
        <v>274</v>
      </c>
      <c r="B525" s="39" t="s">
        <v>454</v>
      </c>
      <c r="C525" s="39" t="s">
        <v>2821</v>
      </c>
      <c r="D525" s="39" t="s">
        <v>2605</v>
      </c>
      <c r="E525" s="39" t="s">
        <v>2557</v>
      </c>
      <c r="F525" s="50">
        <v>1002</v>
      </c>
      <c r="G525" s="39" t="s">
        <v>2820</v>
      </c>
      <c r="H525" s="41"/>
      <c r="I525" s="41"/>
      <c r="J525" s="41"/>
      <c r="K525" s="40"/>
    </row>
    <row r="526" spans="1:11">
      <c r="A526" s="39" t="s">
        <v>1375</v>
      </c>
      <c r="B526" s="39" t="s">
        <v>454</v>
      </c>
      <c r="C526" s="39" t="s">
        <v>2819</v>
      </c>
      <c r="D526" s="39" t="s">
        <v>2818</v>
      </c>
      <c r="E526" s="39" t="s">
        <v>2557</v>
      </c>
      <c r="F526" s="50">
        <v>1089</v>
      </c>
      <c r="G526" s="39" t="s">
        <v>2817</v>
      </c>
      <c r="H526" s="41"/>
      <c r="I526" s="41"/>
      <c r="J526" s="41"/>
      <c r="K526" s="40"/>
    </row>
    <row r="527" spans="1:11">
      <c r="A527" s="39" t="s">
        <v>523</v>
      </c>
      <c r="B527" s="39" t="s">
        <v>1169</v>
      </c>
      <c r="C527" s="39" t="s">
        <v>2816</v>
      </c>
      <c r="D527" s="39" t="s">
        <v>2815</v>
      </c>
      <c r="E527" s="39" t="s">
        <v>2557</v>
      </c>
      <c r="F527" s="50">
        <v>1430</v>
      </c>
      <c r="G527" s="39" t="s">
        <v>2814</v>
      </c>
      <c r="H527" s="41"/>
      <c r="I527" s="41"/>
      <c r="J527" s="41"/>
      <c r="K527" s="40"/>
    </row>
    <row r="528" spans="1:11">
      <c r="A528" s="39" t="s">
        <v>688</v>
      </c>
      <c r="B528" s="39" t="s">
        <v>2813</v>
      </c>
      <c r="C528" s="39" t="s">
        <v>2812</v>
      </c>
      <c r="D528" s="39" t="s">
        <v>2595</v>
      </c>
      <c r="E528" s="39" t="s">
        <v>2557</v>
      </c>
      <c r="F528" s="50">
        <v>1075</v>
      </c>
      <c r="G528" s="39" t="s">
        <v>2811</v>
      </c>
      <c r="H528" s="41"/>
      <c r="I528" s="41"/>
      <c r="J528" s="41"/>
      <c r="K528" s="40"/>
    </row>
    <row r="529" spans="1:11">
      <c r="A529" s="39" t="s">
        <v>523</v>
      </c>
      <c r="B529" s="39" t="s">
        <v>2494</v>
      </c>
      <c r="C529" s="39" t="s">
        <v>2810</v>
      </c>
      <c r="D529" s="39" t="s">
        <v>2809</v>
      </c>
      <c r="E529" s="39" t="s">
        <v>2557</v>
      </c>
      <c r="F529" s="50">
        <v>1602</v>
      </c>
      <c r="G529" s="39" t="s">
        <v>2808</v>
      </c>
      <c r="H529" s="41"/>
      <c r="I529" s="41"/>
      <c r="J529" s="41"/>
      <c r="K529" s="40"/>
    </row>
    <row r="530" spans="1:11">
      <c r="A530" s="39" t="s">
        <v>2109</v>
      </c>
      <c r="B530" s="39" t="s">
        <v>2807</v>
      </c>
      <c r="C530" s="39" t="s">
        <v>2806</v>
      </c>
      <c r="D530" s="39" t="s">
        <v>2805</v>
      </c>
      <c r="E530" s="39" t="s">
        <v>2557</v>
      </c>
      <c r="F530" s="50">
        <v>1760</v>
      </c>
      <c r="G530" s="39" t="s">
        <v>2804</v>
      </c>
      <c r="H530" s="41"/>
      <c r="I530" s="41"/>
      <c r="J530" s="41"/>
      <c r="K530" s="40"/>
    </row>
    <row r="531" spans="1:11">
      <c r="A531" s="39" t="s">
        <v>182</v>
      </c>
      <c r="B531" s="39" t="s">
        <v>2803</v>
      </c>
      <c r="C531" s="39" t="s">
        <v>2802</v>
      </c>
      <c r="D531" s="39" t="s">
        <v>2801</v>
      </c>
      <c r="E531" s="39" t="s">
        <v>2557</v>
      </c>
      <c r="F531" s="50">
        <v>2461</v>
      </c>
      <c r="G531" s="39" t="s">
        <v>2800</v>
      </c>
      <c r="H531" s="41"/>
      <c r="I531" s="41"/>
      <c r="J531" s="41"/>
      <c r="K531" s="40"/>
    </row>
    <row r="532" spans="1:11">
      <c r="A532" s="39" t="s">
        <v>1076</v>
      </c>
      <c r="B532" s="39" t="s">
        <v>2799</v>
      </c>
      <c r="C532" s="39" t="s">
        <v>2798</v>
      </c>
      <c r="D532" s="39" t="s">
        <v>2797</v>
      </c>
      <c r="E532" s="39" t="s">
        <v>2557</v>
      </c>
      <c r="F532" s="50">
        <v>2148</v>
      </c>
      <c r="G532" s="39" t="s">
        <v>2796</v>
      </c>
      <c r="H532" s="41"/>
      <c r="I532" s="41"/>
      <c r="J532" s="41"/>
      <c r="K532" s="40"/>
    </row>
    <row r="533" spans="1:11">
      <c r="A533" s="39" t="s">
        <v>1303</v>
      </c>
      <c r="B533" s="39" t="s">
        <v>2795</v>
      </c>
      <c r="C533" s="39" t="s">
        <v>2794</v>
      </c>
      <c r="D533" s="39" t="s">
        <v>2618</v>
      </c>
      <c r="E533" s="39" t="s">
        <v>2557</v>
      </c>
      <c r="F533" s="50">
        <v>1346</v>
      </c>
      <c r="G533" s="39" t="s">
        <v>2793</v>
      </c>
      <c r="H533" s="41"/>
      <c r="I533" s="41"/>
      <c r="J533" s="41"/>
      <c r="K533" s="40"/>
    </row>
    <row r="534" spans="1:11">
      <c r="A534" s="39" t="s">
        <v>2792</v>
      </c>
      <c r="B534" s="39" t="s">
        <v>125</v>
      </c>
      <c r="C534" s="39" t="s">
        <v>2791</v>
      </c>
      <c r="D534" s="39" t="s">
        <v>2646</v>
      </c>
      <c r="E534" s="39" t="s">
        <v>2557</v>
      </c>
      <c r="F534" s="50">
        <v>1020</v>
      </c>
      <c r="G534" s="39" t="s">
        <v>2790</v>
      </c>
      <c r="H534" s="41"/>
      <c r="I534" s="41"/>
      <c r="J534" s="41"/>
      <c r="K534" s="40"/>
    </row>
    <row r="535" spans="1:11">
      <c r="A535" s="39" t="s">
        <v>2766</v>
      </c>
      <c r="B535" s="39" t="s">
        <v>1378</v>
      </c>
      <c r="C535" s="39" t="s">
        <v>2789</v>
      </c>
      <c r="D535" s="39" t="s">
        <v>2788</v>
      </c>
      <c r="E535" s="39" t="s">
        <v>2557</v>
      </c>
      <c r="F535" s="50">
        <v>1731</v>
      </c>
      <c r="G535" s="39" t="s">
        <v>2787</v>
      </c>
      <c r="H535" s="41"/>
      <c r="I535" s="41"/>
      <c r="J535" s="41"/>
      <c r="K535" s="40"/>
    </row>
    <row r="536" spans="1:11">
      <c r="A536" s="39" t="s">
        <v>2786</v>
      </c>
      <c r="B536" s="39" t="s">
        <v>444</v>
      </c>
      <c r="C536" s="39" t="s">
        <v>2785</v>
      </c>
      <c r="D536" s="39" t="s">
        <v>2784</v>
      </c>
      <c r="E536" s="39" t="s">
        <v>2557</v>
      </c>
      <c r="F536" s="50">
        <v>1778</v>
      </c>
      <c r="G536" s="39" t="s">
        <v>2783</v>
      </c>
      <c r="H536" s="41"/>
      <c r="I536" s="41"/>
      <c r="J536" s="41"/>
      <c r="K536" s="40"/>
    </row>
    <row r="537" spans="1:11">
      <c r="A537" s="39" t="s">
        <v>1026</v>
      </c>
      <c r="B537" s="39" t="s">
        <v>2782</v>
      </c>
      <c r="C537" s="39" t="s">
        <v>2781</v>
      </c>
      <c r="D537" s="39" t="s">
        <v>2780</v>
      </c>
      <c r="E537" s="39" t="s">
        <v>2557</v>
      </c>
      <c r="F537" s="50">
        <v>2745</v>
      </c>
      <c r="G537" s="39"/>
      <c r="H537" s="41"/>
      <c r="I537" s="41"/>
      <c r="J537" s="41"/>
      <c r="K537" s="40"/>
    </row>
    <row r="538" spans="1:11">
      <c r="A538" s="39" t="s">
        <v>1043</v>
      </c>
      <c r="B538" s="39" t="s">
        <v>2779</v>
      </c>
      <c r="C538" s="39" t="s">
        <v>2778</v>
      </c>
      <c r="D538" s="39" t="s">
        <v>2777</v>
      </c>
      <c r="E538" s="39" t="s">
        <v>2557</v>
      </c>
      <c r="F538" s="50">
        <v>1085</v>
      </c>
      <c r="G538" s="39" t="s">
        <v>2776</v>
      </c>
      <c r="H538" s="41"/>
      <c r="I538" s="41"/>
      <c r="J538" s="41"/>
      <c r="K538" s="40"/>
    </row>
    <row r="539" spans="1:11">
      <c r="A539" s="39" t="s">
        <v>737</v>
      </c>
      <c r="B539" s="39" t="s">
        <v>2775</v>
      </c>
      <c r="C539" s="39" t="s">
        <v>2774</v>
      </c>
      <c r="D539" s="39" t="s">
        <v>2595</v>
      </c>
      <c r="E539" s="39" t="s">
        <v>2557</v>
      </c>
      <c r="F539" s="50">
        <v>1075</v>
      </c>
      <c r="G539" s="39" t="s">
        <v>2773</v>
      </c>
      <c r="H539" s="41"/>
      <c r="I539" s="41"/>
      <c r="J539" s="41"/>
      <c r="K539" s="40"/>
    </row>
    <row r="540" spans="1:11">
      <c r="A540" s="39" t="s">
        <v>2772</v>
      </c>
      <c r="B540" s="39" t="s">
        <v>616</v>
      </c>
      <c r="C540" s="39" t="s">
        <v>2771</v>
      </c>
      <c r="D540" s="39" t="s">
        <v>2595</v>
      </c>
      <c r="E540" s="39" t="s">
        <v>2557</v>
      </c>
      <c r="F540" s="50">
        <v>1075</v>
      </c>
      <c r="G540" s="39" t="s">
        <v>2770</v>
      </c>
      <c r="H540" s="41"/>
      <c r="I540" s="41"/>
      <c r="J540" s="41"/>
      <c r="K540" s="40"/>
    </row>
    <row r="541" spans="1:11">
      <c r="A541" s="39" t="s">
        <v>858</v>
      </c>
      <c r="B541" s="39" t="s">
        <v>2769</v>
      </c>
      <c r="C541" s="39" t="s">
        <v>2768</v>
      </c>
      <c r="D541" s="39" t="s">
        <v>2751</v>
      </c>
      <c r="E541" s="39" t="s">
        <v>2557</v>
      </c>
      <c r="F541" s="50">
        <v>1060</v>
      </c>
      <c r="G541" s="39" t="s">
        <v>2767</v>
      </c>
      <c r="H541" s="41"/>
      <c r="I541" s="41"/>
      <c r="J541" s="41"/>
      <c r="K541" s="40"/>
    </row>
    <row r="542" spans="1:11">
      <c r="A542" s="39" t="s">
        <v>2766</v>
      </c>
      <c r="B542" s="39" t="s">
        <v>283</v>
      </c>
      <c r="C542" s="39" t="s">
        <v>2765</v>
      </c>
      <c r="D542" s="39" t="s">
        <v>2605</v>
      </c>
      <c r="E542" s="39" t="s">
        <v>2557</v>
      </c>
      <c r="F542" s="50">
        <v>1002</v>
      </c>
      <c r="G542" s="39" t="s">
        <v>2764</v>
      </c>
      <c r="H542" s="41"/>
      <c r="I542" s="41"/>
      <c r="J542" s="41"/>
      <c r="K542" s="40"/>
    </row>
    <row r="543" spans="1:11">
      <c r="A543" s="39" t="s">
        <v>515</v>
      </c>
      <c r="B543" s="39" t="s">
        <v>2763</v>
      </c>
      <c r="C543" s="39" t="s">
        <v>2762</v>
      </c>
      <c r="D543" s="39" t="s">
        <v>2761</v>
      </c>
      <c r="E543" s="39" t="s">
        <v>2557</v>
      </c>
      <c r="F543" s="50">
        <v>1776</v>
      </c>
      <c r="G543" s="39" t="s">
        <v>2760</v>
      </c>
      <c r="H543" s="41"/>
      <c r="I543" s="41"/>
      <c r="J543" s="41"/>
      <c r="K543" s="40"/>
    </row>
    <row r="544" spans="1:11">
      <c r="A544" s="39" t="s">
        <v>1076</v>
      </c>
      <c r="B544" s="39" t="s">
        <v>2759</v>
      </c>
      <c r="C544" s="39" t="s">
        <v>2758</v>
      </c>
      <c r="D544" s="39" t="s">
        <v>2757</v>
      </c>
      <c r="E544" s="39" t="s">
        <v>2557</v>
      </c>
      <c r="F544" s="50">
        <v>1075</v>
      </c>
      <c r="G544" s="39"/>
      <c r="H544" s="41"/>
      <c r="I544" s="41"/>
      <c r="J544" s="41"/>
      <c r="K544" s="40"/>
    </row>
    <row r="545" spans="1:11">
      <c r="A545" s="39" t="s">
        <v>155</v>
      </c>
      <c r="B545" s="39" t="s">
        <v>2756</v>
      </c>
      <c r="C545" s="39" t="s">
        <v>2755</v>
      </c>
      <c r="D545" s="39" t="s">
        <v>333</v>
      </c>
      <c r="E545" s="39" t="s">
        <v>2557</v>
      </c>
      <c r="F545" s="50">
        <v>1118</v>
      </c>
      <c r="G545" s="39" t="s">
        <v>2754</v>
      </c>
      <c r="H545" s="41"/>
      <c r="I545" s="41"/>
      <c r="J545" s="41"/>
      <c r="K545" s="40"/>
    </row>
    <row r="546" spans="1:11">
      <c r="A546" s="39" t="s">
        <v>1984</v>
      </c>
      <c r="B546" s="39" t="s">
        <v>2753</v>
      </c>
      <c r="C546" s="39" t="s">
        <v>2752</v>
      </c>
      <c r="D546" s="39" t="s">
        <v>2751</v>
      </c>
      <c r="E546" s="39" t="s">
        <v>2557</v>
      </c>
      <c r="F546" s="50">
        <v>1060</v>
      </c>
      <c r="G546" s="39" t="s">
        <v>2651</v>
      </c>
      <c r="H546" s="41"/>
      <c r="I546" s="41"/>
      <c r="J546" s="41"/>
      <c r="K546" s="40"/>
    </row>
    <row r="547" spans="1:11">
      <c r="A547" s="39" t="s">
        <v>48</v>
      </c>
      <c r="B547" s="39" t="s">
        <v>2750</v>
      </c>
      <c r="C547" s="39" t="s">
        <v>1960</v>
      </c>
      <c r="D547" s="39" t="s">
        <v>2558</v>
      </c>
      <c r="E547" s="39" t="s">
        <v>2557</v>
      </c>
      <c r="F547" s="50">
        <v>1033</v>
      </c>
      <c r="G547" s="39"/>
      <c r="H547" s="41"/>
      <c r="I547" s="41"/>
      <c r="J547" s="41"/>
      <c r="K547" s="40"/>
    </row>
    <row r="548" spans="1:11">
      <c r="A548" s="39" t="s">
        <v>2222</v>
      </c>
      <c r="B548" s="39" t="s">
        <v>2749</v>
      </c>
      <c r="C548" s="39" t="s">
        <v>2748</v>
      </c>
      <c r="D548" s="39" t="s">
        <v>2747</v>
      </c>
      <c r="E548" s="39" t="s">
        <v>2557</v>
      </c>
      <c r="F548" s="50">
        <v>1007</v>
      </c>
      <c r="G548" s="39" t="s">
        <v>2746</v>
      </c>
      <c r="H548" s="41"/>
      <c r="I548" s="41"/>
      <c r="J548" s="41"/>
      <c r="K548" s="40"/>
    </row>
    <row r="549" spans="1:11">
      <c r="A549" s="39" t="s">
        <v>2745</v>
      </c>
      <c r="B549" s="39" t="s">
        <v>605</v>
      </c>
      <c r="C549" s="39" t="s">
        <v>2744</v>
      </c>
      <c r="D549" s="39" t="s">
        <v>2595</v>
      </c>
      <c r="E549" s="39" t="s">
        <v>2557</v>
      </c>
      <c r="F549" s="50">
        <v>1075</v>
      </c>
      <c r="G549" s="39" t="s">
        <v>2743</v>
      </c>
      <c r="H549" s="41"/>
      <c r="I549" s="41"/>
      <c r="J549" s="41"/>
      <c r="K549" s="40"/>
    </row>
    <row r="550" spans="1:11">
      <c r="A550" s="39" t="s">
        <v>729</v>
      </c>
      <c r="B550" s="39" t="s">
        <v>2742</v>
      </c>
      <c r="C550" s="39" t="s">
        <v>2741</v>
      </c>
      <c r="D550" s="39" t="s">
        <v>2740</v>
      </c>
      <c r="E550" s="39" t="s">
        <v>2557</v>
      </c>
      <c r="F550" s="50">
        <v>2748</v>
      </c>
      <c r="G550" s="39" t="s">
        <v>2739</v>
      </c>
      <c r="H550" s="41"/>
      <c r="I550" s="41"/>
      <c r="J550" s="41"/>
      <c r="K550" s="40"/>
    </row>
    <row r="551" spans="1:11">
      <c r="A551" s="39" t="s">
        <v>455</v>
      </c>
      <c r="B551" s="39" t="s">
        <v>772</v>
      </c>
      <c r="C551" s="39" t="s">
        <v>2738</v>
      </c>
      <c r="D551" s="39" t="s">
        <v>2347</v>
      </c>
      <c r="E551" s="39" t="s">
        <v>2557</v>
      </c>
      <c r="F551" s="50">
        <v>1966</v>
      </c>
      <c r="G551" s="39" t="s">
        <v>2737</v>
      </c>
      <c r="H551" s="41"/>
      <c r="I551" s="41"/>
      <c r="J551" s="41"/>
      <c r="K551" s="40"/>
    </row>
    <row r="552" spans="1:11">
      <c r="A552" s="39" t="s">
        <v>1588</v>
      </c>
      <c r="B552" s="39" t="s">
        <v>872</v>
      </c>
      <c r="C552" s="39" t="s">
        <v>2736</v>
      </c>
      <c r="D552" s="39" t="s">
        <v>2735</v>
      </c>
      <c r="E552" s="39" t="s">
        <v>2557</v>
      </c>
      <c r="F552" s="50">
        <v>1863</v>
      </c>
      <c r="G552" s="39" t="s">
        <v>2734</v>
      </c>
      <c r="H552" s="41"/>
      <c r="I552" s="41"/>
      <c r="J552" s="41"/>
      <c r="K552" s="40"/>
    </row>
    <row r="553" spans="1:11">
      <c r="A553" s="39" t="s">
        <v>2733</v>
      </c>
      <c r="B553" s="39" t="s">
        <v>2732</v>
      </c>
      <c r="C553" s="39" t="s">
        <v>2731</v>
      </c>
      <c r="D553" s="39" t="s">
        <v>2595</v>
      </c>
      <c r="E553" s="39" t="s">
        <v>2557</v>
      </c>
      <c r="F553" s="50">
        <v>1075</v>
      </c>
      <c r="G553" s="39" t="s">
        <v>2730</v>
      </c>
      <c r="H553" s="41"/>
      <c r="I553" s="41"/>
      <c r="J553" s="41"/>
      <c r="K553" s="40"/>
    </row>
    <row r="554" spans="1:11">
      <c r="A554" s="39" t="s">
        <v>503</v>
      </c>
      <c r="B554" s="39" t="s">
        <v>268</v>
      </c>
      <c r="C554" s="39" t="s">
        <v>2729</v>
      </c>
      <c r="D554" s="39" t="s">
        <v>2728</v>
      </c>
      <c r="E554" s="39" t="s">
        <v>2557</v>
      </c>
      <c r="F554" s="50">
        <v>2129</v>
      </c>
      <c r="G554" s="39" t="s">
        <v>2727</v>
      </c>
      <c r="H554" s="41"/>
      <c r="I554" s="41"/>
      <c r="J554" s="41"/>
      <c r="K554" s="40"/>
    </row>
    <row r="555" spans="1:11">
      <c r="A555" s="39" t="s">
        <v>2726</v>
      </c>
      <c r="B555" s="39" t="s">
        <v>595</v>
      </c>
      <c r="C555" s="39" t="s">
        <v>2725</v>
      </c>
      <c r="D555" s="39" t="s">
        <v>2595</v>
      </c>
      <c r="E555" s="39" t="s">
        <v>2557</v>
      </c>
      <c r="F555" s="50">
        <v>1075</v>
      </c>
      <c r="G555" s="39" t="s">
        <v>2724</v>
      </c>
      <c r="H555" s="41"/>
      <c r="I555" s="41"/>
      <c r="J555" s="41"/>
      <c r="K555" s="40"/>
    </row>
    <row r="556" spans="1:11">
      <c r="A556" s="39" t="s">
        <v>1362</v>
      </c>
      <c r="B556" s="39" t="s">
        <v>2723</v>
      </c>
      <c r="C556" s="39" t="s">
        <v>2722</v>
      </c>
      <c r="D556" s="39" t="s">
        <v>2608</v>
      </c>
      <c r="E556" s="39" t="s">
        <v>2557</v>
      </c>
      <c r="F556" s="50">
        <v>1040</v>
      </c>
      <c r="G556" s="39" t="s">
        <v>2721</v>
      </c>
      <c r="H556" s="41"/>
      <c r="I556" s="41"/>
      <c r="J556" s="41"/>
      <c r="K556" s="40"/>
    </row>
    <row r="557" spans="1:11">
      <c r="A557" s="39" t="s">
        <v>450</v>
      </c>
      <c r="B557" s="39" t="s">
        <v>106</v>
      </c>
      <c r="C557" s="39" t="s">
        <v>2720</v>
      </c>
      <c r="D557" s="39" t="s">
        <v>2586</v>
      </c>
      <c r="E557" s="39" t="s">
        <v>2557</v>
      </c>
      <c r="F557" s="50">
        <v>1062</v>
      </c>
      <c r="G557" s="39" t="s">
        <v>2719</v>
      </c>
      <c r="H557" s="41"/>
      <c r="I557" s="41"/>
      <c r="J557" s="41"/>
      <c r="K557" s="40"/>
    </row>
    <row r="558" spans="1:11">
      <c r="A558" s="39" t="s">
        <v>279</v>
      </c>
      <c r="B558" s="39" t="s">
        <v>2718</v>
      </c>
      <c r="C558" s="39" t="s">
        <v>2717</v>
      </c>
      <c r="D558" s="39" t="s">
        <v>2716</v>
      </c>
      <c r="E558" s="39" t="s">
        <v>2557</v>
      </c>
      <c r="F558" s="50">
        <v>2478</v>
      </c>
      <c r="G558" s="39" t="s">
        <v>2715</v>
      </c>
      <c r="H558" s="41"/>
      <c r="I558" s="41"/>
      <c r="J558" s="41"/>
      <c r="K558" s="40"/>
    </row>
    <row r="559" spans="1:11">
      <c r="A559" s="39" t="s">
        <v>2062</v>
      </c>
      <c r="B559" s="39" t="s">
        <v>68</v>
      </c>
      <c r="C559" s="39" t="s">
        <v>2714</v>
      </c>
      <c r="D559" s="39" t="s">
        <v>2713</v>
      </c>
      <c r="E559" s="39" t="s">
        <v>2557</v>
      </c>
      <c r="F559" s="50">
        <v>1420</v>
      </c>
      <c r="G559" s="39" t="s">
        <v>2712</v>
      </c>
      <c r="H559" s="41"/>
      <c r="I559" s="41"/>
      <c r="J559" s="41"/>
      <c r="K559" s="40"/>
    </row>
    <row r="560" spans="1:11">
      <c r="A560" s="39" t="s">
        <v>314</v>
      </c>
      <c r="B560" s="39" t="s">
        <v>2711</v>
      </c>
      <c r="C560" s="39" t="s">
        <v>2710</v>
      </c>
      <c r="D560" s="39" t="s">
        <v>2709</v>
      </c>
      <c r="E560" s="39" t="s">
        <v>2557</v>
      </c>
      <c r="F560" s="50">
        <v>1056</v>
      </c>
      <c r="G560" s="39" t="s">
        <v>2708</v>
      </c>
      <c r="H560" s="41"/>
      <c r="I560" s="41"/>
      <c r="J560" s="41"/>
      <c r="K560" s="40"/>
    </row>
    <row r="561" spans="1:11">
      <c r="A561" s="39" t="s">
        <v>83</v>
      </c>
      <c r="B561" s="39" t="s">
        <v>635</v>
      </c>
      <c r="C561" s="39" t="s">
        <v>2707</v>
      </c>
      <c r="D561" s="39" t="s">
        <v>2706</v>
      </c>
      <c r="E561" s="39" t="s">
        <v>2557</v>
      </c>
      <c r="F561" s="50">
        <v>1518</v>
      </c>
      <c r="G561" s="39" t="s">
        <v>2705</v>
      </c>
      <c r="H561" s="41"/>
      <c r="I561" s="41"/>
      <c r="J561" s="41"/>
      <c r="K561" s="40"/>
    </row>
    <row r="562" spans="1:11">
      <c r="A562" s="39" t="s">
        <v>484</v>
      </c>
      <c r="B562" s="39" t="s">
        <v>2704</v>
      </c>
      <c r="C562" s="39" t="s">
        <v>2703</v>
      </c>
      <c r="D562" s="39" t="s">
        <v>333</v>
      </c>
      <c r="E562" s="39" t="s">
        <v>2557</v>
      </c>
      <c r="F562" s="50">
        <v>1118</v>
      </c>
      <c r="G562" s="39" t="s">
        <v>2702</v>
      </c>
      <c r="H562" s="41"/>
      <c r="I562" s="41"/>
      <c r="J562" s="41"/>
      <c r="K562" s="40"/>
    </row>
    <row r="563" spans="1:11">
      <c r="A563" s="39" t="s">
        <v>116</v>
      </c>
      <c r="B563" s="39" t="s">
        <v>2701</v>
      </c>
      <c r="C563" s="39" t="s">
        <v>2700</v>
      </c>
      <c r="D563" s="39" t="s">
        <v>2605</v>
      </c>
      <c r="E563" s="39" t="s">
        <v>2557</v>
      </c>
      <c r="F563" s="50">
        <v>1002</v>
      </c>
      <c r="G563" s="39" t="s">
        <v>2699</v>
      </c>
      <c r="H563" s="41"/>
      <c r="I563" s="41"/>
      <c r="J563" s="41"/>
      <c r="K563" s="40"/>
    </row>
    <row r="564" spans="1:11">
      <c r="A564" s="39" t="s">
        <v>69</v>
      </c>
      <c r="B564" s="39" t="s">
        <v>1154</v>
      </c>
      <c r="C564" s="39" t="s">
        <v>2698</v>
      </c>
      <c r="D564" s="39" t="s">
        <v>2580</v>
      </c>
      <c r="E564" s="39" t="s">
        <v>2557</v>
      </c>
      <c r="F564" s="50">
        <v>2421</v>
      </c>
      <c r="G564" s="39" t="s">
        <v>2697</v>
      </c>
      <c r="H564" s="41"/>
      <c r="I564" s="41"/>
      <c r="J564" s="41"/>
      <c r="K564" s="40"/>
    </row>
    <row r="565" spans="1:11">
      <c r="A565" s="39" t="s">
        <v>2696</v>
      </c>
      <c r="B565" s="39" t="s">
        <v>1125</v>
      </c>
      <c r="C565" s="39" t="s">
        <v>2695</v>
      </c>
      <c r="D565" s="39" t="s">
        <v>2562</v>
      </c>
      <c r="E565" s="39" t="s">
        <v>2557</v>
      </c>
      <c r="F565" s="50">
        <v>1106</v>
      </c>
      <c r="G565" s="39" t="s">
        <v>2694</v>
      </c>
      <c r="H565" s="41"/>
      <c r="I565" s="41"/>
      <c r="J565" s="41"/>
      <c r="K565" s="40"/>
    </row>
    <row r="566" spans="1:11">
      <c r="A566" s="39" t="s">
        <v>913</v>
      </c>
      <c r="B566" s="39" t="s">
        <v>1320</v>
      </c>
      <c r="C566" s="39" t="s">
        <v>2693</v>
      </c>
      <c r="D566" s="39" t="s">
        <v>2692</v>
      </c>
      <c r="E566" s="39" t="s">
        <v>2557</v>
      </c>
      <c r="F566" s="50">
        <v>2128</v>
      </c>
      <c r="G566" s="39" t="s">
        <v>2691</v>
      </c>
      <c r="H566" s="41"/>
      <c r="I566" s="41"/>
      <c r="J566" s="41"/>
      <c r="K566" s="40"/>
    </row>
    <row r="567" spans="1:11">
      <c r="A567" s="39" t="s">
        <v>2690</v>
      </c>
      <c r="B567" s="39" t="s">
        <v>263</v>
      </c>
      <c r="C567" s="39" t="s">
        <v>2689</v>
      </c>
      <c r="D567" s="39" t="s">
        <v>2688</v>
      </c>
      <c r="E567" s="39" t="s">
        <v>2557</v>
      </c>
      <c r="F567" s="50">
        <v>1337</v>
      </c>
      <c r="G567" s="39" t="s">
        <v>2687</v>
      </c>
      <c r="H567" s="41"/>
      <c r="I567" s="41"/>
      <c r="J567" s="41"/>
      <c r="K567" s="40"/>
    </row>
    <row r="568" spans="1:11">
      <c r="A568" s="39" t="s">
        <v>2686</v>
      </c>
      <c r="B568" s="39" t="s">
        <v>258</v>
      </c>
      <c r="C568" s="39" t="s">
        <v>2685</v>
      </c>
      <c r="D568" s="39" t="s">
        <v>2605</v>
      </c>
      <c r="E568" s="39" t="s">
        <v>2557</v>
      </c>
      <c r="F568" s="50">
        <v>1004</v>
      </c>
      <c r="G568" s="39" t="s">
        <v>2684</v>
      </c>
      <c r="H568" s="41"/>
      <c r="I568" s="41"/>
      <c r="J568" s="41"/>
      <c r="K568" s="40"/>
    </row>
    <row r="569" spans="1:11">
      <c r="A569" s="39" t="s">
        <v>2683</v>
      </c>
      <c r="B569" s="39" t="s">
        <v>258</v>
      </c>
      <c r="C569" s="39" t="s">
        <v>2682</v>
      </c>
      <c r="D569" s="39" t="s">
        <v>2681</v>
      </c>
      <c r="E569" s="39" t="s">
        <v>2557</v>
      </c>
      <c r="F569" s="50">
        <v>1096</v>
      </c>
      <c r="G569" s="39" t="s">
        <v>2680</v>
      </c>
      <c r="H569" s="41"/>
      <c r="I569" s="41"/>
      <c r="J569" s="41"/>
      <c r="K569" s="40"/>
    </row>
    <row r="570" spans="1:11">
      <c r="A570" s="39" t="s">
        <v>294</v>
      </c>
      <c r="B570" s="39" t="s">
        <v>2679</v>
      </c>
      <c r="C570" s="39" t="s">
        <v>2678</v>
      </c>
      <c r="D570" s="39" t="s">
        <v>2605</v>
      </c>
      <c r="E570" s="39" t="s">
        <v>2557</v>
      </c>
      <c r="F570" s="50">
        <v>1002</v>
      </c>
      <c r="G570" s="39" t="s">
        <v>2677</v>
      </c>
      <c r="H570" s="41"/>
      <c r="I570" s="41"/>
      <c r="J570" s="41"/>
      <c r="K570" s="40"/>
    </row>
    <row r="571" spans="1:11">
      <c r="A571" s="39" t="s">
        <v>239</v>
      </c>
      <c r="B571" s="39" t="s">
        <v>2676</v>
      </c>
      <c r="C571" s="39" t="s">
        <v>2675</v>
      </c>
      <c r="D571" s="39" t="s">
        <v>154</v>
      </c>
      <c r="E571" s="39" t="s">
        <v>2557</v>
      </c>
      <c r="F571" s="50">
        <v>1238</v>
      </c>
      <c r="G571" s="39" t="s">
        <v>2674</v>
      </c>
      <c r="H571" s="41"/>
      <c r="I571" s="41"/>
      <c r="J571" s="41"/>
      <c r="K571" s="40"/>
    </row>
    <row r="572" spans="1:11">
      <c r="A572" s="39" t="s">
        <v>2673</v>
      </c>
      <c r="B572" s="39" t="s">
        <v>553</v>
      </c>
      <c r="C572" s="39" t="s">
        <v>2672</v>
      </c>
      <c r="D572" s="39" t="s">
        <v>2605</v>
      </c>
      <c r="E572" s="39" t="s">
        <v>2557</v>
      </c>
      <c r="F572" s="50">
        <v>1002</v>
      </c>
      <c r="G572" s="39" t="s">
        <v>2671</v>
      </c>
      <c r="H572" s="41"/>
      <c r="I572" s="41"/>
      <c r="J572" s="41"/>
      <c r="K572" s="40"/>
    </row>
    <row r="573" spans="1:11">
      <c r="A573" s="39" t="s">
        <v>2670</v>
      </c>
      <c r="B573" s="39" t="s">
        <v>553</v>
      </c>
      <c r="C573" s="39" t="s">
        <v>2669</v>
      </c>
      <c r="D573" s="39" t="s">
        <v>2668</v>
      </c>
      <c r="E573" s="39" t="s">
        <v>2557</v>
      </c>
      <c r="F573" s="50">
        <v>1082</v>
      </c>
      <c r="G573" s="39" t="s">
        <v>2667</v>
      </c>
      <c r="H573" s="41"/>
      <c r="I573" s="41"/>
      <c r="J573" s="41"/>
      <c r="K573" s="40"/>
    </row>
    <row r="574" spans="1:11">
      <c r="A574" s="39" t="s">
        <v>2666</v>
      </c>
      <c r="B574" s="39" t="s">
        <v>2665</v>
      </c>
      <c r="C574" s="39" t="s">
        <v>2664</v>
      </c>
      <c r="D574" s="39" t="s">
        <v>2663</v>
      </c>
      <c r="E574" s="39" t="s">
        <v>2557</v>
      </c>
      <c r="F574" s="50">
        <v>1581</v>
      </c>
      <c r="G574" s="39" t="s">
        <v>2662</v>
      </c>
      <c r="H574" s="41"/>
      <c r="I574" s="41"/>
      <c r="J574" s="41"/>
      <c r="K574" s="40"/>
    </row>
    <row r="575" spans="1:11">
      <c r="A575" s="39" t="s">
        <v>2365</v>
      </c>
      <c r="B575" s="39" t="s">
        <v>2203</v>
      </c>
      <c r="C575" s="39" t="s">
        <v>2661</v>
      </c>
      <c r="D575" s="39" t="s">
        <v>2660</v>
      </c>
      <c r="E575" s="39" t="s">
        <v>2557</v>
      </c>
      <c r="F575" s="50">
        <v>2347</v>
      </c>
      <c r="G575" s="39" t="s">
        <v>2659</v>
      </c>
      <c r="H575" s="41"/>
      <c r="I575" s="41"/>
      <c r="J575" s="41"/>
      <c r="K575" s="40"/>
    </row>
    <row r="576" spans="1:11">
      <c r="A576" s="39" t="s">
        <v>1167</v>
      </c>
      <c r="B576" s="39" t="s">
        <v>2658</v>
      </c>
      <c r="C576" s="39" t="s">
        <v>2657</v>
      </c>
      <c r="D576" s="39" t="s">
        <v>333</v>
      </c>
      <c r="E576" s="39" t="s">
        <v>2557</v>
      </c>
      <c r="F576" s="50">
        <v>1104</v>
      </c>
      <c r="G576" s="39" t="s">
        <v>2656</v>
      </c>
      <c r="H576" s="41"/>
      <c r="I576" s="41"/>
      <c r="J576" s="41"/>
      <c r="K576" s="40"/>
    </row>
    <row r="577" spans="1:11">
      <c r="A577" s="39" t="s">
        <v>450</v>
      </c>
      <c r="B577" s="39" t="s">
        <v>425</v>
      </c>
      <c r="C577" s="39" t="s">
        <v>2655</v>
      </c>
      <c r="D577" s="39" t="s">
        <v>234</v>
      </c>
      <c r="E577" s="39" t="s">
        <v>2557</v>
      </c>
      <c r="F577" s="50">
        <v>1220</v>
      </c>
      <c r="G577" s="39" t="s">
        <v>2654</v>
      </c>
      <c r="H577" s="41"/>
      <c r="I577" s="41"/>
      <c r="J577" s="41"/>
      <c r="K577" s="40"/>
    </row>
    <row r="578" spans="1:11">
      <c r="A578" s="39" t="s">
        <v>53</v>
      </c>
      <c r="B578" s="39" t="s">
        <v>2653</v>
      </c>
      <c r="C578" s="39" t="s">
        <v>2652</v>
      </c>
      <c r="D578" s="39" t="s">
        <v>2595</v>
      </c>
      <c r="E578" s="39" t="s">
        <v>2557</v>
      </c>
      <c r="F578" s="50">
        <v>1075</v>
      </c>
      <c r="G578" s="39" t="s">
        <v>2651</v>
      </c>
      <c r="H578" s="41"/>
      <c r="I578" s="41"/>
      <c r="J578" s="41"/>
      <c r="K578" s="40"/>
    </row>
    <row r="579" spans="1:11">
      <c r="A579" s="39" t="s">
        <v>269</v>
      </c>
      <c r="B579" s="39" t="s">
        <v>1766</v>
      </c>
      <c r="C579" s="39" t="s">
        <v>2650</v>
      </c>
      <c r="D579" s="39" t="s">
        <v>2595</v>
      </c>
      <c r="E579" s="39" t="s">
        <v>2557</v>
      </c>
      <c r="F579" s="50">
        <v>1075</v>
      </c>
      <c r="G579" s="39" t="s">
        <v>2649</v>
      </c>
      <c r="H579" s="41"/>
      <c r="I579" s="41"/>
      <c r="J579" s="41"/>
      <c r="K579" s="40"/>
    </row>
    <row r="580" spans="1:11">
      <c r="A580" s="39" t="s">
        <v>669</v>
      </c>
      <c r="B580" s="39" t="s">
        <v>651</v>
      </c>
      <c r="C580" s="39" t="s">
        <v>2648</v>
      </c>
      <c r="D580" s="39" t="s">
        <v>2595</v>
      </c>
      <c r="E580" s="39" t="s">
        <v>2557</v>
      </c>
      <c r="F580" s="50">
        <v>1075</v>
      </c>
      <c r="G580" s="39"/>
      <c r="H580" s="41"/>
      <c r="I580" s="41"/>
      <c r="J580" s="41"/>
      <c r="K580" s="40"/>
    </row>
    <row r="581" spans="1:11">
      <c r="A581" s="39" t="s">
        <v>48</v>
      </c>
      <c r="B581" s="39" t="s">
        <v>651</v>
      </c>
      <c r="C581" s="39" t="s">
        <v>2647</v>
      </c>
      <c r="D581" s="39" t="s">
        <v>2646</v>
      </c>
      <c r="E581" s="39" t="s">
        <v>2557</v>
      </c>
      <c r="F581" s="50">
        <v>1020</v>
      </c>
      <c r="G581" s="39" t="s">
        <v>2645</v>
      </c>
      <c r="H581" s="41"/>
      <c r="I581" s="41"/>
      <c r="J581" s="41"/>
      <c r="K581" s="40"/>
    </row>
    <row r="582" spans="1:11">
      <c r="A582" s="39" t="s">
        <v>1134</v>
      </c>
      <c r="B582" s="39" t="s">
        <v>862</v>
      </c>
      <c r="C582" s="39" t="s">
        <v>2644</v>
      </c>
      <c r="D582" s="39" t="s">
        <v>1241</v>
      </c>
      <c r="E582" s="39" t="s">
        <v>2557</v>
      </c>
      <c r="F582" s="50">
        <v>2738</v>
      </c>
      <c r="G582" s="39" t="s">
        <v>2643</v>
      </c>
      <c r="H582" s="41"/>
      <c r="I582" s="41"/>
      <c r="J582" s="41"/>
      <c r="K582" s="40"/>
    </row>
    <row r="583" spans="1:11">
      <c r="A583" s="39" t="s">
        <v>1784</v>
      </c>
      <c r="B583" s="39" t="s">
        <v>2642</v>
      </c>
      <c r="C583" s="39" t="s">
        <v>2641</v>
      </c>
      <c r="D583" s="39" t="s">
        <v>2640</v>
      </c>
      <c r="E583" s="39" t="s">
        <v>2557</v>
      </c>
      <c r="F583" s="50">
        <v>1370</v>
      </c>
      <c r="G583" s="39" t="s">
        <v>2639</v>
      </c>
      <c r="H583" s="41"/>
      <c r="I583" s="41"/>
      <c r="J583" s="41"/>
      <c r="K583" s="40"/>
    </row>
    <row r="584" spans="1:11">
      <c r="A584" s="39" t="s">
        <v>2638</v>
      </c>
      <c r="B584" s="39" t="s">
        <v>1277</v>
      </c>
      <c r="C584" s="39" t="s">
        <v>2637</v>
      </c>
      <c r="D584" s="39" t="s">
        <v>2636</v>
      </c>
      <c r="E584" s="39" t="s">
        <v>2557</v>
      </c>
      <c r="F584" s="50">
        <v>1030</v>
      </c>
      <c r="G584" s="39" t="s">
        <v>2635</v>
      </c>
      <c r="H584" s="41"/>
      <c r="I584" s="41"/>
      <c r="J584" s="41"/>
      <c r="K584" s="40"/>
    </row>
    <row r="585" spans="1:11">
      <c r="A585" s="39" t="s">
        <v>541</v>
      </c>
      <c r="B585" s="39" t="s">
        <v>2634</v>
      </c>
      <c r="C585" s="39" t="s">
        <v>2633</v>
      </c>
      <c r="D585" s="39" t="s">
        <v>2632</v>
      </c>
      <c r="E585" s="39" t="s">
        <v>2557</v>
      </c>
      <c r="F585" s="50">
        <v>1001</v>
      </c>
      <c r="G585" s="39" t="s">
        <v>2631</v>
      </c>
      <c r="H585" s="41"/>
      <c r="I585" s="41"/>
      <c r="J585" s="41"/>
      <c r="K585" s="40"/>
    </row>
    <row r="586" spans="1:11">
      <c r="A586" s="39" t="s">
        <v>53</v>
      </c>
      <c r="B586" s="39" t="s">
        <v>2630</v>
      </c>
      <c r="C586" s="39" t="s">
        <v>2629</v>
      </c>
      <c r="D586" s="39" t="s">
        <v>2562</v>
      </c>
      <c r="E586" s="39" t="s">
        <v>2557</v>
      </c>
      <c r="F586" s="50">
        <v>1106</v>
      </c>
      <c r="G586" s="39" t="s">
        <v>2628</v>
      </c>
      <c r="H586" s="41"/>
      <c r="I586" s="41"/>
      <c r="J586" s="41"/>
      <c r="K586" s="40"/>
    </row>
    <row r="587" spans="1:11">
      <c r="A587" s="39" t="s">
        <v>182</v>
      </c>
      <c r="B587" s="39" t="s">
        <v>2627</v>
      </c>
      <c r="C587" s="39" t="s">
        <v>2626</v>
      </c>
      <c r="D587" s="39" t="s">
        <v>2625</v>
      </c>
      <c r="E587" s="39" t="s">
        <v>2557</v>
      </c>
      <c r="F587" s="50">
        <v>2140</v>
      </c>
      <c r="G587" s="39" t="s">
        <v>2624</v>
      </c>
      <c r="H587" s="41"/>
      <c r="I587" s="41"/>
      <c r="J587" s="41"/>
      <c r="K587" s="40"/>
    </row>
    <row r="588" spans="1:11">
      <c r="A588" s="39" t="s">
        <v>980</v>
      </c>
      <c r="B588" s="39" t="s">
        <v>2623</v>
      </c>
      <c r="C588" s="39" t="s">
        <v>2622</v>
      </c>
      <c r="D588" s="39" t="s">
        <v>2621</v>
      </c>
      <c r="E588" s="39" t="s">
        <v>2557</v>
      </c>
      <c r="F588" s="50">
        <v>1201</v>
      </c>
      <c r="G588" s="39" t="s">
        <v>2620</v>
      </c>
      <c r="H588" s="41"/>
      <c r="I588" s="41"/>
      <c r="J588" s="41"/>
      <c r="K588" s="40"/>
    </row>
    <row r="589" spans="1:11">
      <c r="A589" s="39" t="s">
        <v>1089</v>
      </c>
      <c r="B589" s="39" t="s">
        <v>1261</v>
      </c>
      <c r="C589" s="39" t="s">
        <v>2619</v>
      </c>
      <c r="D589" s="39" t="s">
        <v>2618</v>
      </c>
      <c r="E589" s="39" t="s">
        <v>2557</v>
      </c>
      <c r="F589" s="50">
        <v>1346</v>
      </c>
      <c r="G589" s="39"/>
      <c r="H589" s="41"/>
      <c r="I589" s="41"/>
      <c r="J589" s="41"/>
      <c r="K589" s="40"/>
    </row>
    <row r="590" spans="1:11">
      <c r="A590" s="39" t="s">
        <v>2617</v>
      </c>
      <c r="B590" s="39" t="s">
        <v>848</v>
      </c>
      <c r="C590" s="39" t="s">
        <v>2616</v>
      </c>
      <c r="D590" s="39" t="s">
        <v>2615</v>
      </c>
      <c r="E590" s="39" t="s">
        <v>2557</v>
      </c>
      <c r="F590" s="50">
        <v>2061</v>
      </c>
      <c r="G590" s="39" t="s">
        <v>2614</v>
      </c>
      <c r="H590" s="41"/>
      <c r="I590" s="41"/>
      <c r="J590" s="41"/>
      <c r="K590" s="40"/>
    </row>
    <row r="591" spans="1:11">
      <c r="A591" s="39" t="s">
        <v>587</v>
      </c>
      <c r="B591" s="39" t="s">
        <v>2613</v>
      </c>
      <c r="C591" s="39" t="s">
        <v>2612</v>
      </c>
      <c r="D591" s="39" t="s">
        <v>2583</v>
      </c>
      <c r="E591" s="39" t="s">
        <v>2557</v>
      </c>
      <c r="F591" s="50">
        <v>1073</v>
      </c>
      <c r="G591" s="39" t="s">
        <v>2611</v>
      </c>
      <c r="H591" s="41"/>
      <c r="I591" s="41"/>
      <c r="J591" s="41"/>
      <c r="K591" s="40"/>
    </row>
    <row r="592" spans="1:11">
      <c r="A592" s="39" t="s">
        <v>1229</v>
      </c>
      <c r="B592" s="39" t="s">
        <v>2610</v>
      </c>
      <c r="C592" s="39" t="s">
        <v>2609</v>
      </c>
      <c r="D592" s="39" t="s">
        <v>2608</v>
      </c>
      <c r="E592" s="39" t="s">
        <v>2557</v>
      </c>
      <c r="F592" s="50">
        <v>1040</v>
      </c>
      <c r="G592" s="39" t="s">
        <v>2607</v>
      </c>
      <c r="H592" s="41"/>
      <c r="I592" s="41"/>
      <c r="J592" s="41"/>
      <c r="K592" s="40"/>
    </row>
    <row r="593" spans="1:11">
      <c r="A593" s="39" t="s">
        <v>147</v>
      </c>
      <c r="B593" s="39" t="s">
        <v>399</v>
      </c>
      <c r="C593" s="39" t="s">
        <v>2606</v>
      </c>
      <c r="D593" s="39" t="s">
        <v>2605</v>
      </c>
      <c r="E593" s="39" t="s">
        <v>2557</v>
      </c>
      <c r="F593" s="50">
        <v>1002</v>
      </c>
      <c r="G593" s="39" t="s">
        <v>2604</v>
      </c>
      <c r="H593" s="41"/>
      <c r="I593" s="41"/>
      <c r="J593" s="41"/>
      <c r="K593" s="40"/>
    </row>
    <row r="594" spans="1:11">
      <c r="A594" s="39" t="s">
        <v>450</v>
      </c>
      <c r="B594" s="39" t="s">
        <v>399</v>
      </c>
      <c r="C594" s="39" t="s">
        <v>2603</v>
      </c>
      <c r="D594" s="39" t="s">
        <v>2602</v>
      </c>
      <c r="E594" s="39" t="s">
        <v>2557</v>
      </c>
      <c r="F594" s="50">
        <v>1095</v>
      </c>
      <c r="G594" s="39" t="s">
        <v>2601</v>
      </c>
      <c r="H594" s="41"/>
      <c r="I594" s="41"/>
      <c r="J594" s="41"/>
      <c r="K594" s="40"/>
    </row>
    <row r="595" spans="1:11">
      <c r="A595" s="39" t="s">
        <v>2600</v>
      </c>
      <c r="B595" s="39" t="s">
        <v>2329</v>
      </c>
      <c r="C595" s="39" t="s">
        <v>2599</v>
      </c>
      <c r="D595" s="39" t="s">
        <v>2598</v>
      </c>
      <c r="E595" s="39" t="s">
        <v>2557</v>
      </c>
      <c r="F595" s="50">
        <v>1701</v>
      </c>
      <c r="G595" s="39" t="s">
        <v>2597</v>
      </c>
      <c r="H595" s="41"/>
      <c r="I595" s="41"/>
      <c r="J595" s="41"/>
      <c r="K595" s="40"/>
    </row>
    <row r="596" spans="1:11">
      <c r="A596" s="39" t="s">
        <v>684</v>
      </c>
      <c r="B596" s="39" t="s">
        <v>768</v>
      </c>
      <c r="C596" s="39" t="s">
        <v>2596</v>
      </c>
      <c r="D596" s="39" t="s">
        <v>2595</v>
      </c>
      <c r="E596" s="39" t="s">
        <v>2557</v>
      </c>
      <c r="F596" s="50">
        <v>1075</v>
      </c>
      <c r="G596" s="39"/>
      <c r="H596" s="41"/>
      <c r="I596" s="41"/>
      <c r="J596" s="41"/>
      <c r="K596" s="40"/>
    </row>
    <row r="597" spans="1:11">
      <c r="A597" s="39" t="s">
        <v>523</v>
      </c>
      <c r="B597" s="39" t="s">
        <v>2594</v>
      </c>
      <c r="C597" s="39" t="s">
        <v>2593</v>
      </c>
      <c r="D597" s="39" t="s">
        <v>1975</v>
      </c>
      <c r="E597" s="39" t="s">
        <v>2557</v>
      </c>
      <c r="F597" s="50">
        <v>1742</v>
      </c>
      <c r="G597" s="39" t="s">
        <v>2592</v>
      </c>
      <c r="H597" s="41"/>
      <c r="I597" s="41"/>
      <c r="J597" s="41"/>
      <c r="K597" s="40"/>
    </row>
    <row r="598" spans="1:11">
      <c r="A598" s="39" t="s">
        <v>570</v>
      </c>
      <c r="B598" s="39" t="s">
        <v>2591</v>
      </c>
      <c r="C598" s="39" t="s">
        <v>2590</v>
      </c>
      <c r="D598" s="39" t="s">
        <v>333</v>
      </c>
      <c r="E598" s="39" t="s">
        <v>2557</v>
      </c>
      <c r="F598" s="50">
        <v>1108</v>
      </c>
      <c r="G598" s="39" t="s">
        <v>2589</v>
      </c>
      <c r="H598" s="41"/>
      <c r="I598" s="41"/>
      <c r="J598" s="41"/>
      <c r="K598" s="40"/>
    </row>
    <row r="599" spans="1:11">
      <c r="A599" s="39" t="s">
        <v>74</v>
      </c>
      <c r="B599" s="39" t="s">
        <v>2588</v>
      </c>
      <c r="C599" s="39" t="s">
        <v>2587</v>
      </c>
      <c r="D599" s="39" t="s">
        <v>2586</v>
      </c>
      <c r="E599" s="39" t="s">
        <v>2557</v>
      </c>
      <c r="F599" s="50">
        <v>1062</v>
      </c>
      <c r="G599" s="39" t="s">
        <v>2585</v>
      </c>
      <c r="H599" s="41"/>
      <c r="I599" s="41"/>
      <c r="J599" s="41"/>
      <c r="K599" s="40"/>
    </row>
    <row r="600" spans="1:11">
      <c r="A600" s="39" t="s">
        <v>1598</v>
      </c>
      <c r="B600" s="39" t="s">
        <v>582</v>
      </c>
      <c r="C600" s="39" t="s">
        <v>2584</v>
      </c>
      <c r="D600" s="39" t="s">
        <v>2583</v>
      </c>
      <c r="E600" s="39" t="s">
        <v>2557</v>
      </c>
      <c r="F600" s="50">
        <v>1073</v>
      </c>
      <c r="G600" s="39" t="s">
        <v>2582</v>
      </c>
      <c r="H600" s="41"/>
      <c r="I600" s="41"/>
      <c r="J600" s="41"/>
      <c r="K600" s="40"/>
    </row>
    <row r="601" spans="1:11">
      <c r="A601" s="39" t="s">
        <v>2128</v>
      </c>
      <c r="B601" s="39" t="s">
        <v>1144</v>
      </c>
      <c r="C601" s="39" t="s">
        <v>2581</v>
      </c>
      <c r="D601" s="39" t="s">
        <v>2580</v>
      </c>
      <c r="E601" s="39" t="s">
        <v>2557</v>
      </c>
      <c r="F601" s="50">
        <v>2420</v>
      </c>
      <c r="G601" s="39" t="s">
        <v>2579</v>
      </c>
      <c r="H601" s="41"/>
      <c r="I601" s="41"/>
      <c r="J601" s="41"/>
      <c r="K601" s="40"/>
    </row>
    <row r="602" spans="1:11">
      <c r="A602" s="39" t="s">
        <v>107</v>
      </c>
      <c r="B602" s="39" t="s">
        <v>412</v>
      </c>
      <c r="C602" s="39" t="s">
        <v>2578</v>
      </c>
      <c r="D602" s="39" t="s">
        <v>2577</v>
      </c>
      <c r="E602" s="39" t="s">
        <v>2557</v>
      </c>
      <c r="F602" s="50">
        <v>2574</v>
      </c>
      <c r="G602" s="39" t="s">
        <v>2576</v>
      </c>
      <c r="H602" s="41"/>
      <c r="I602" s="41"/>
      <c r="J602" s="41"/>
      <c r="K602" s="40"/>
    </row>
    <row r="603" spans="1:11">
      <c r="A603" s="39" t="s">
        <v>527</v>
      </c>
      <c r="B603" s="39" t="s">
        <v>2575</v>
      </c>
      <c r="C603" s="39" t="s">
        <v>2574</v>
      </c>
      <c r="D603" s="39" t="s">
        <v>2573</v>
      </c>
      <c r="E603" s="39" t="s">
        <v>2557</v>
      </c>
      <c r="F603" s="50">
        <v>1720</v>
      </c>
      <c r="G603" s="39"/>
      <c r="H603" s="41"/>
      <c r="I603" s="41"/>
      <c r="J603" s="41"/>
      <c r="K603" s="40"/>
    </row>
    <row r="604" spans="1:11">
      <c r="A604" s="39" t="s">
        <v>299</v>
      </c>
      <c r="B604" s="39" t="s">
        <v>2572</v>
      </c>
      <c r="C604" s="39" t="s">
        <v>2571</v>
      </c>
      <c r="D604" s="39" t="s">
        <v>2570</v>
      </c>
      <c r="E604" s="39" t="s">
        <v>2557</v>
      </c>
      <c r="F604" s="50">
        <v>1093</v>
      </c>
      <c r="G604" s="39" t="s">
        <v>2569</v>
      </c>
      <c r="H604" s="41"/>
      <c r="I604" s="41"/>
      <c r="J604" s="41"/>
      <c r="K604" s="40"/>
    </row>
    <row r="605" spans="1:11">
      <c r="A605" s="39" t="s">
        <v>2000</v>
      </c>
      <c r="B605" s="39" t="s">
        <v>2568</v>
      </c>
      <c r="C605" s="39" t="s">
        <v>2567</v>
      </c>
      <c r="D605" s="39" t="s">
        <v>2566</v>
      </c>
      <c r="E605" s="39" t="s">
        <v>2557</v>
      </c>
      <c r="F605" s="50">
        <v>2739</v>
      </c>
      <c r="G605" s="39" t="s">
        <v>2565</v>
      </c>
      <c r="H605" s="41"/>
      <c r="I605" s="41"/>
      <c r="J605" s="41"/>
      <c r="K605" s="40"/>
    </row>
    <row r="606" spans="1:11">
      <c r="A606" s="39" t="s">
        <v>48</v>
      </c>
      <c r="B606" s="39" t="s">
        <v>2564</v>
      </c>
      <c r="C606" s="39" t="s">
        <v>2563</v>
      </c>
      <c r="D606" s="39" t="s">
        <v>2562</v>
      </c>
      <c r="E606" s="39" t="s">
        <v>2557</v>
      </c>
      <c r="F606" s="50">
        <v>1106</v>
      </c>
      <c r="G606" s="39" t="s">
        <v>2561</v>
      </c>
      <c r="H606" s="41"/>
      <c r="I606" s="41"/>
      <c r="J606" s="41"/>
      <c r="K606" s="40"/>
    </row>
    <row r="607" spans="1:11">
      <c r="A607" s="39" t="s">
        <v>2560</v>
      </c>
      <c r="B607" s="39" t="s">
        <v>1715</v>
      </c>
      <c r="C607" s="39" t="s">
        <v>2559</v>
      </c>
      <c r="D607" s="39" t="s">
        <v>2558</v>
      </c>
      <c r="E607" s="39" t="s">
        <v>2557</v>
      </c>
      <c r="F607" s="50">
        <v>1033</v>
      </c>
      <c r="G607" s="39" t="s">
        <v>2556</v>
      </c>
      <c r="H607" s="41"/>
      <c r="I607" s="41"/>
      <c r="J607" s="41"/>
      <c r="K607" s="40"/>
    </row>
    <row r="608" spans="1:11">
      <c r="A608" s="39" t="s">
        <v>2555</v>
      </c>
      <c r="B608" s="39" t="s">
        <v>111</v>
      </c>
      <c r="C608" s="39" t="s">
        <v>2554</v>
      </c>
      <c r="D608" s="39" t="s">
        <v>2478</v>
      </c>
      <c r="E608" s="39" t="s">
        <v>2477</v>
      </c>
      <c r="F608" s="50">
        <v>20901</v>
      </c>
      <c r="G608" s="39" t="s">
        <v>2553</v>
      </c>
      <c r="H608" s="41"/>
      <c r="I608" s="41"/>
      <c r="J608" s="41">
        <v>795</v>
      </c>
      <c r="K608" s="40"/>
    </row>
    <row r="609" spans="1:11">
      <c r="A609" s="39" t="s">
        <v>2552</v>
      </c>
      <c r="B609" s="39" t="s">
        <v>171</v>
      </c>
      <c r="C609" s="39" t="s">
        <v>2551</v>
      </c>
      <c r="D609" s="39" t="s">
        <v>2478</v>
      </c>
      <c r="E609" s="39" t="s">
        <v>2477</v>
      </c>
      <c r="F609" s="50">
        <v>20904</v>
      </c>
      <c r="G609" s="39" t="s">
        <v>2550</v>
      </c>
      <c r="H609" s="41">
        <v>1100</v>
      </c>
      <c r="I609" s="41">
        <v>495</v>
      </c>
      <c r="J609" s="41"/>
      <c r="K609" s="40">
        <f ca="1">TODAY()-23</f>
        <v>43971</v>
      </c>
    </row>
    <row r="610" spans="1:11">
      <c r="A610" s="39" t="s">
        <v>541</v>
      </c>
      <c r="B610" s="39" t="s">
        <v>2549</v>
      </c>
      <c r="C610" s="39" t="s">
        <v>2548</v>
      </c>
      <c r="D610" s="39" t="s">
        <v>2547</v>
      </c>
      <c r="E610" s="39" t="s">
        <v>2477</v>
      </c>
      <c r="F610" s="50">
        <v>20815</v>
      </c>
      <c r="G610" s="39" t="s">
        <v>2546</v>
      </c>
      <c r="H610" s="41">
        <v>1100</v>
      </c>
      <c r="I610" s="41"/>
      <c r="J610" s="41"/>
      <c r="K610" s="40">
        <f ca="1">TODAY()-27</f>
        <v>43967</v>
      </c>
    </row>
    <row r="611" spans="1:11">
      <c r="A611" s="39" t="s">
        <v>1462</v>
      </c>
      <c r="B611" s="39" t="s">
        <v>387</v>
      </c>
      <c r="C611" s="39" t="s">
        <v>2545</v>
      </c>
      <c r="D611" s="39" t="s">
        <v>2521</v>
      </c>
      <c r="E611" s="39" t="s">
        <v>2477</v>
      </c>
      <c r="F611" s="50">
        <v>21244</v>
      </c>
      <c r="G611" s="39"/>
      <c r="H611" s="41">
        <v>1100</v>
      </c>
      <c r="I611" s="41"/>
      <c r="J611" s="41"/>
      <c r="K611" s="40">
        <f ca="1">TODAY()-4</f>
        <v>43990</v>
      </c>
    </row>
    <row r="612" spans="1:11">
      <c r="A612" s="39" t="s">
        <v>1287</v>
      </c>
      <c r="B612" s="39" t="s">
        <v>391</v>
      </c>
      <c r="C612" s="39" t="s">
        <v>2544</v>
      </c>
      <c r="D612" s="39" t="s">
        <v>2543</v>
      </c>
      <c r="E612" s="39" t="s">
        <v>2477</v>
      </c>
      <c r="F612" s="50">
        <v>20874</v>
      </c>
      <c r="G612" s="39" t="s">
        <v>2542</v>
      </c>
      <c r="H612" s="41"/>
      <c r="I612" s="41"/>
      <c r="J612" s="41"/>
      <c r="K612" s="40"/>
    </row>
    <row r="613" spans="1:11">
      <c r="A613" s="39" t="s">
        <v>2541</v>
      </c>
      <c r="B613" s="39" t="s">
        <v>2540</v>
      </c>
      <c r="C613" s="39" t="s">
        <v>2539</v>
      </c>
      <c r="D613" s="39" t="s">
        <v>2478</v>
      </c>
      <c r="E613" s="39" t="s">
        <v>2477</v>
      </c>
      <c r="F613" s="50">
        <v>20905</v>
      </c>
      <c r="G613" s="39"/>
      <c r="H613" s="41"/>
      <c r="I613" s="41"/>
      <c r="J613" s="41"/>
      <c r="K613" s="40"/>
    </row>
    <row r="614" spans="1:11">
      <c r="A614" s="39" t="s">
        <v>2538</v>
      </c>
      <c r="B614" s="39" t="s">
        <v>1642</v>
      </c>
      <c r="C614" s="39" t="s">
        <v>2537</v>
      </c>
      <c r="D614" s="39" t="s">
        <v>2521</v>
      </c>
      <c r="E614" s="39" t="s">
        <v>2477</v>
      </c>
      <c r="F614" s="50">
        <v>21209</v>
      </c>
      <c r="G614" s="39" t="s">
        <v>2536</v>
      </c>
      <c r="H614" s="41"/>
      <c r="I614" s="41"/>
      <c r="J614" s="41"/>
      <c r="K614" s="40"/>
    </row>
    <row r="615" spans="1:11">
      <c r="A615" s="39" t="s">
        <v>2535</v>
      </c>
      <c r="B615" s="39" t="s">
        <v>367</v>
      </c>
      <c r="C615" s="39" t="s">
        <v>2534</v>
      </c>
      <c r="D615" s="39" t="s">
        <v>2036</v>
      </c>
      <c r="E615" s="39" t="s">
        <v>2477</v>
      </c>
      <c r="F615" s="50">
        <v>21102</v>
      </c>
      <c r="G615" s="39" t="s">
        <v>2533</v>
      </c>
      <c r="H615" s="41"/>
      <c r="I615" s="41"/>
      <c r="J615" s="41"/>
      <c r="K615" s="40"/>
    </row>
    <row r="616" spans="1:11">
      <c r="A616" s="39" t="s">
        <v>2532</v>
      </c>
      <c r="B616" s="39" t="s">
        <v>362</v>
      </c>
      <c r="C616" s="39" t="s">
        <v>2531</v>
      </c>
      <c r="D616" s="39" t="s">
        <v>2502</v>
      </c>
      <c r="E616" s="39" t="s">
        <v>2477</v>
      </c>
      <c r="F616" s="50">
        <v>20895</v>
      </c>
      <c r="G616" s="39" t="s">
        <v>2530</v>
      </c>
      <c r="H616" s="41"/>
      <c r="I616" s="41"/>
      <c r="J616" s="41"/>
      <c r="K616" s="40"/>
    </row>
    <row r="617" spans="1:11">
      <c r="A617" s="39" t="s">
        <v>587</v>
      </c>
      <c r="B617" s="39" t="s">
        <v>2529</v>
      </c>
      <c r="C617" s="39" t="s">
        <v>2528</v>
      </c>
      <c r="D617" s="39" t="s">
        <v>2521</v>
      </c>
      <c r="E617" s="39" t="s">
        <v>2477</v>
      </c>
      <c r="F617" s="50">
        <v>21228</v>
      </c>
      <c r="G617" s="39"/>
      <c r="H617" s="41"/>
      <c r="I617" s="41"/>
      <c r="J617" s="41"/>
      <c r="K617" s="40"/>
    </row>
    <row r="618" spans="1:11">
      <c r="A618" s="39" t="s">
        <v>289</v>
      </c>
      <c r="B618" s="39" t="s">
        <v>2527</v>
      </c>
      <c r="C618" s="39" t="s">
        <v>2526</v>
      </c>
      <c r="D618" s="39" t="s">
        <v>2525</v>
      </c>
      <c r="E618" s="39" t="s">
        <v>2477</v>
      </c>
      <c r="F618" s="50">
        <v>20878</v>
      </c>
      <c r="G618" s="39" t="s">
        <v>2524</v>
      </c>
      <c r="H618" s="41"/>
      <c r="I618" s="41"/>
      <c r="J618" s="41"/>
      <c r="K618" s="40"/>
    </row>
    <row r="619" spans="1:11">
      <c r="A619" s="39" t="s">
        <v>2523</v>
      </c>
      <c r="B619" s="39" t="s">
        <v>349</v>
      </c>
      <c r="C619" s="39" t="s">
        <v>2522</v>
      </c>
      <c r="D619" s="39" t="s">
        <v>2521</v>
      </c>
      <c r="E619" s="39" t="s">
        <v>2477</v>
      </c>
      <c r="F619" s="50">
        <v>21209</v>
      </c>
      <c r="G619" s="39" t="s">
        <v>2520</v>
      </c>
      <c r="H619" s="41"/>
      <c r="I619" s="41"/>
      <c r="J619" s="41"/>
      <c r="K619" s="40"/>
    </row>
    <row r="620" spans="1:11">
      <c r="A620" s="39" t="s">
        <v>2519</v>
      </c>
      <c r="B620" s="39" t="s">
        <v>340</v>
      </c>
      <c r="C620" s="39" t="s">
        <v>2518</v>
      </c>
      <c r="D620" s="39" t="s">
        <v>2517</v>
      </c>
      <c r="E620" s="39" t="s">
        <v>2477</v>
      </c>
      <c r="F620" s="50">
        <v>20872</v>
      </c>
      <c r="G620" s="39" t="s">
        <v>2516</v>
      </c>
      <c r="H620" s="41"/>
      <c r="I620" s="41"/>
      <c r="J620" s="41"/>
      <c r="K620" s="40"/>
    </row>
    <row r="621" spans="1:11">
      <c r="A621" s="39" t="s">
        <v>1511</v>
      </c>
      <c r="B621" s="39" t="s">
        <v>335</v>
      </c>
      <c r="C621" s="39" t="s">
        <v>2515</v>
      </c>
      <c r="D621" s="39" t="s">
        <v>2126</v>
      </c>
      <c r="E621" s="39" t="s">
        <v>2477</v>
      </c>
      <c r="F621" s="50">
        <v>21654</v>
      </c>
      <c r="G621" s="39" t="s">
        <v>2514</v>
      </c>
      <c r="H621" s="41"/>
      <c r="I621" s="41"/>
      <c r="J621" s="41"/>
      <c r="K621" s="40"/>
    </row>
    <row r="622" spans="1:11">
      <c r="A622" s="39" t="s">
        <v>309</v>
      </c>
      <c r="B622" s="39" t="s">
        <v>2513</v>
      </c>
      <c r="C622" s="39" t="s">
        <v>2512</v>
      </c>
      <c r="D622" s="39" t="s">
        <v>1439</v>
      </c>
      <c r="E622" s="39" t="s">
        <v>2477</v>
      </c>
      <c r="F622" s="50">
        <v>20737</v>
      </c>
      <c r="G622" s="39" t="s">
        <v>2511</v>
      </c>
      <c r="H622" s="41"/>
      <c r="I622" s="41"/>
      <c r="J622" s="41"/>
      <c r="K622" s="40"/>
    </row>
    <row r="623" spans="1:11">
      <c r="A623" s="39" t="s">
        <v>372</v>
      </c>
      <c r="B623" s="39" t="s">
        <v>176</v>
      </c>
      <c r="C623" s="39" t="s">
        <v>2510</v>
      </c>
      <c r="D623" s="39" t="s">
        <v>2492</v>
      </c>
      <c r="E623" s="39" t="s">
        <v>2477</v>
      </c>
      <c r="F623" s="50">
        <v>20850</v>
      </c>
      <c r="G623" s="39" t="s">
        <v>2509</v>
      </c>
      <c r="H623" s="41"/>
      <c r="I623" s="41"/>
      <c r="J623" s="41"/>
      <c r="K623" s="40"/>
    </row>
    <row r="624" spans="1:11">
      <c r="A624" s="39" t="s">
        <v>450</v>
      </c>
      <c r="B624" s="39" t="s">
        <v>303</v>
      </c>
      <c r="C624" s="39" t="s">
        <v>2508</v>
      </c>
      <c r="D624" s="39" t="s">
        <v>2478</v>
      </c>
      <c r="E624" s="39" t="s">
        <v>2477</v>
      </c>
      <c r="F624" s="50">
        <v>20904</v>
      </c>
      <c r="G624" s="39" t="s">
        <v>2507</v>
      </c>
      <c r="H624" s="41"/>
      <c r="I624" s="41"/>
      <c r="J624" s="41"/>
      <c r="K624" s="40"/>
    </row>
    <row r="625" spans="1:11">
      <c r="A625" s="39" t="s">
        <v>116</v>
      </c>
      <c r="B625" s="39" t="s">
        <v>2506</v>
      </c>
      <c r="C625" s="39" t="s">
        <v>2505</v>
      </c>
      <c r="D625" s="39" t="s">
        <v>2482</v>
      </c>
      <c r="E625" s="39" t="s">
        <v>2477</v>
      </c>
      <c r="F625" s="50">
        <v>20817</v>
      </c>
      <c r="G625" s="39"/>
      <c r="H625" s="41"/>
      <c r="I625" s="41"/>
      <c r="J625" s="41"/>
      <c r="K625" s="40"/>
    </row>
    <row r="626" spans="1:11">
      <c r="A626" s="39" t="s">
        <v>155</v>
      </c>
      <c r="B626" s="39" t="s">
        <v>2504</v>
      </c>
      <c r="C626" s="39" t="s">
        <v>2503</v>
      </c>
      <c r="D626" s="39" t="s">
        <v>2502</v>
      </c>
      <c r="E626" s="39" t="s">
        <v>2477</v>
      </c>
      <c r="F626" s="50">
        <v>20895</v>
      </c>
      <c r="G626" s="39" t="s">
        <v>2501</v>
      </c>
      <c r="H626" s="41"/>
      <c r="I626" s="41"/>
      <c r="J626" s="41"/>
      <c r="K626" s="40"/>
    </row>
    <row r="627" spans="1:11">
      <c r="A627" s="39" t="s">
        <v>545</v>
      </c>
      <c r="B627" s="39" t="s">
        <v>1414</v>
      </c>
      <c r="C627" s="39" t="s">
        <v>2500</v>
      </c>
      <c r="D627" s="39" t="s">
        <v>1824</v>
      </c>
      <c r="E627" s="39" t="s">
        <v>2477</v>
      </c>
      <c r="F627" s="50">
        <v>21037</v>
      </c>
      <c r="G627" s="39" t="s">
        <v>2499</v>
      </c>
      <c r="H627" s="41"/>
      <c r="I627" s="41"/>
      <c r="J627" s="41"/>
      <c r="K627" s="40"/>
    </row>
    <row r="628" spans="1:11">
      <c r="A628" s="39" t="s">
        <v>363</v>
      </c>
      <c r="B628" s="39" t="s">
        <v>2498</v>
      </c>
      <c r="C628" s="39" t="s">
        <v>2497</v>
      </c>
      <c r="D628" s="39" t="s">
        <v>2496</v>
      </c>
      <c r="E628" s="39" t="s">
        <v>2477</v>
      </c>
      <c r="F628" s="50">
        <v>21012</v>
      </c>
      <c r="G628" s="39" t="s">
        <v>2495</v>
      </c>
      <c r="H628" s="41"/>
      <c r="I628" s="41"/>
      <c r="J628" s="41"/>
      <c r="K628" s="40"/>
    </row>
    <row r="629" spans="1:11">
      <c r="A629" s="39" t="s">
        <v>201</v>
      </c>
      <c r="B629" s="39" t="s">
        <v>2494</v>
      </c>
      <c r="C629" s="39" t="s">
        <v>2493</v>
      </c>
      <c r="D629" s="39" t="s">
        <v>2492</v>
      </c>
      <c r="E629" s="39" t="s">
        <v>2477</v>
      </c>
      <c r="F629" s="50">
        <v>20850</v>
      </c>
      <c r="G629" s="39" t="s">
        <v>2491</v>
      </c>
      <c r="H629" s="41"/>
      <c r="I629" s="41"/>
      <c r="J629" s="41"/>
      <c r="K629" s="40"/>
    </row>
    <row r="630" spans="1:11">
      <c r="A630" s="39" t="s">
        <v>182</v>
      </c>
      <c r="B630" s="39" t="s">
        <v>2490</v>
      </c>
      <c r="C630" s="39" t="s">
        <v>2489</v>
      </c>
      <c r="D630" s="39" t="s">
        <v>2482</v>
      </c>
      <c r="E630" s="39" t="s">
        <v>2477</v>
      </c>
      <c r="F630" s="50">
        <v>20814</v>
      </c>
      <c r="G630" s="39" t="s">
        <v>2488</v>
      </c>
      <c r="H630" s="41"/>
      <c r="I630" s="41"/>
      <c r="J630" s="41"/>
      <c r="K630" s="40"/>
    </row>
    <row r="631" spans="1:11">
      <c r="A631" s="39" t="s">
        <v>688</v>
      </c>
      <c r="B631" s="39" t="s">
        <v>268</v>
      </c>
      <c r="C631" s="39" t="s">
        <v>2487</v>
      </c>
      <c r="D631" s="39" t="s">
        <v>2486</v>
      </c>
      <c r="E631" s="39" t="s">
        <v>2477</v>
      </c>
      <c r="F631" s="50">
        <v>21032</v>
      </c>
      <c r="G631" s="39" t="s">
        <v>2485</v>
      </c>
      <c r="H631" s="41"/>
      <c r="I631" s="41"/>
      <c r="J631" s="41"/>
      <c r="K631" s="40"/>
    </row>
    <row r="632" spans="1:11">
      <c r="A632" s="39" t="s">
        <v>2484</v>
      </c>
      <c r="B632" s="39" t="s">
        <v>263</v>
      </c>
      <c r="C632" s="39" t="s">
        <v>2483</v>
      </c>
      <c r="D632" s="39" t="s">
        <v>2482</v>
      </c>
      <c r="E632" s="39" t="s">
        <v>2477</v>
      </c>
      <c r="F632" s="50">
        <v>20817</v>
      </c>
      <c r="G632" s="39" t="s">
        <v>2481</v>
      </c>
      <c r="H632" s="41"/>
      <c r="I632" s="41"/>
      <c r="J632" s="41"/>
      <c r="K632" s="40"/>
    </row>
    <row r="633" spans="1:11">
      <c r="A633" s="39" t="s">
        <v>2480</v>
      </c>
      <c r="B633" s="39" t="s">
        <v>253</v>
      </c>
      <c r="C633" s="39" t="s">
        <v>2479</v>
      </c>
      <c r="D633" s="39" t="s">
        <v>2478</v>
      </c>
      <c r="E633" s="39" t="s">
        <v>2477</v>
      </c>
      <c r="F633" s="50">
        <v>20904</v>
      </c>
      <c r="G633" s="39" t="s">
        <v>2476</v>
      </c>
      <c r="H633" s="41"/>
      <c r="I633" s="41"/>
      <c r="J633" s="41"/>
      <c r="K633" s="40"/>
    </row>
    <row r="634" spans="1:11">
      <c r="A634" s="39" t="s">
        <v>1199</v>
      </c>
      <c r="B634" s="39" t="s">
        <v>2475</v>
      </c>
      <c r="C634" s="39" t="s">
        <v>2474</v>
      </c>
      <c r="D634" s="39" t="s">
        <v>2473</v>
      </c>
      <c r="E634" s="39" t="s">
        <v>2307</v>
      </c>
      <c r="F634" s="50">
        <v>3908</v>
      </c>
      <c r="G634" s="39" t="s">
        <v>2472</v>
      </c>
      <c r="H634" s="41">
        <v>1100</v>
      </c>
      <c r="I634" s="41"/>
      <c r="J634" s="41"/>
      <c r="K634" s="40">
        <f ca="1">TODAY()-43</f>
        <v>43951</v>
      </c>
    </row>
    <row r="635" spans="1:11">
      <c r="A635" s="39" t="s">
        <v>858</v>
      </c>
      <c r="B635" s="39" t="s">
        <v>1667</v>
      </c>
      <c r="C635" s="39" t="s">
        <v>2471</v>
      </c>
      <c r="D635" s="39" t="s">
        <v>2308</v>
      </c>
      <c r="E635" s="39" t="s">
        <v>2307</v>
      </c>
      <c r="F635" s="50">
        <v>4073</v>
      </c>
      <c r="G635" s="39" t="s">
        <v>2470</v>
      </c>
      <c r="H635" s="41">
        <v>1100</v>
      </c>
      <c r="I635" s="41"/>
      <c r="J635" s="41"/>
      <c r="K635" s="40">
        <f ca="1">TODAY()-24</f>
        <v>43970</v>
      </c>
    </row>
    <row r="636" spans="1:11">
      <c r="A636" s="39" t="s">
        <v>1992</v>
      </c>
      <c r="B636" s="39" t="s">
        <v>1680</v>
      </c>
      <c r="C636" s="39" t="s">
        <v>2469</v>
      </c>
      <c r="D636" s="39" t="s">
        <v>2311</v>
      </c>
      <c r="E636" s="39" t="s">
        <v>2307</v>
      </c>
      <c r="F636" s="50">
        <v>4105</v>
      </c>
      <c r="G636" s="39" t="s">
        <v>2468</v>
      </c>
      <c r="H636" s="41"/>
      <c r="I636" s="41"/>
      <c r="J636" s="41"/>
      <c r="K636" s="40"/>
    </row>
    <row r="637" spans="1:11">
      <c r="A637" s="39" t="s">
        <v>116</v>
      </c>
      <c r="B637" s="39" t="s">
        <v>2467</v>
      </c>
      <c r="C637" s="39" t="s">
        <v>2466</v>
      </c>
      <c r="D637" s="39" t="s">
        <v>2465</v>
      </c>
      <c r="E637" s="39" t="s">
        <v>2307</v>
      </c>
      <c r="F637" s="50">
        <v>4092</v>
      </c>
      <c r="G637" s="39" t="s">
        <v>2464</v>
      </c>
      <c r="H637" s="41"/>
      <c r="I637" s="41"/>
      <c r="J637" s="41"/>
      <c r="K637" s="40"/>
    </row>
    <row r="638" spans="1:11">
      <c r="A638" s="39" t="s">
        <v>2463</v>
      </c>
      <c r="B638" s="39" t="s">
        <v>242</v>
      </c>
      <c r="C638" s="39" t="s">
        <v>2462</v>
      </c>
      <c r="D638" s="39" t="s">
        <v>2461</v>
      </c>
      <c r="E638" s="39" t="s">
        <v>2307</v>
      </c>
      <c r="F638" s="50">
        <v>4952</v>
      </c>
      <c r="G638" s="39" t="s">
        <v>2460</v>
      </c>
      <c r="H638" s="41"/>
      <c r="I638" s="41"/>
      <c r="J638" s="41"/>
      <c r="K638" s="40"/>
    </row>
    <row r="639" spans="1:11">
      <c r="A639" s="39" t="s">
        <v>642</v>
      </c>
      <c r="B639" s="39" t="s">
        <v>1631</v>
      </c>
      <c r="C639" s="39" t="s">
        <v>2459</v>
      </c>
      <c r="D639" s="39" t="s">
        <v>2458</v>
      </c>
      <c r="E639" s="39" t="s">
        <v>2307</v>
      </c>
      <c r="F639" s="50">
        <v>4553</v>
      </c>
      <c r="G639" s="39" t="s">
        <v>2457</v>
      </c>
      <c r="H639" s="41"/>
      <c r="I639" s="41"/>
      <c r="J639" s="41"/>
      <c r="K639" s="40"/>
    </row>
    <row r="640" spans="1:11">
      <c r="A640" s="39" t="s">
        <v>989</v>
      </c>
      <c r="B640" s="39" t="s">
        <v>225</v>
      </c>
      <c r="C640" s="39" t="s">
        <v>2456</v>
      </c>
      <c r="D640" s="39" t="s">
        <v>2311</v>
      </c>
      <c r="E640" s="39" t="s">
        <v>2307</v>
      </c>
      <c r="F640" s="50">
        <v>4105</v>
      </c>
      <c r="G640" s="39" t="s">
        <v>2455</v>
      </c>
      <c r="H640" s="41"/>
      <c r="I640" s="41"/>
      <c r="J640" s="41"/>
      <c r="K640" s="40"/>
    </row>
    <row r="641" spans="1:11">
      <c r="A641" s="39" t="s">
        <v>2167</v>
      </c>
      <c r="B641" s="39" t="s">
        <v>215</v>
      </c>
      <c r="C641" s="39" t="s">
        <v>2454</v>
      </c>
      <c r="D641" s="39" t="s">
        <v>2367</v>
      </c>
      <c r="E641" s="39" t="s">
        <v>2307</v>
      </c>
      <c r="F641" s="50">
        <v>4043</v>
      </c>
      <c r="G641" s="39" t="s">
        <v>2453</v>
      </c>
      <c r="H641" s="41"/>
      <c r="I641" s="41"/>
      <c r="J641" s="41"/>
      <c r="K641" s="40"/>
    </row>
    <row r="642" spans="1:11">
      <c r="A642" s="39" t="s">
        <v>2452</v>
      </c>
      <c r="B642" s="39" t="s">
        <v>2451</v>
      </c>
      <c r="C642" s="39" t="s">
        <v>2450</v>
      </c>
      <c r="D642" s="39" t="s">
        <v>2033</v>
      </c>
      <c r="E642" s="39" t="s">
        <v>2307</v>
      </c>
      <c r="F642" s="50">
        <v>4042</v>
      </c>
      <c r="G642" s="39" t="s">
        <v>2449</v>
      </c>
      <c r="H642" s="41"/>
      <c r="I642" s="41"/>
      <c r="J642" s="41"/>
      <c r="K642" s="40"/>
    </row>
    <row r="643" spans="1:11">
      <c r="A643" s="39" t="s">
        <v>1321</v>
      </c>
      <c r="B643" s="39" t="s">
        <v>2448</v>
      </c>
      <c r="C643" s="39" t="s">
        <v>2447</v>
      </c>
      <c r="D643" s="39" t="s">
        <v>2446</v>
      </c>
      <c r="E643" s="39" t="s">
        <v>2307</v>
      </c>
      <c r="F643" s="50">
        <v>4253</v>
      </c>
      <c r="G643" s="39" t="s">
        <v>2445</v>
      </c>
      <c r="H643" s="41"/>
      <c r="I643" s="41"/>
      <c r="J643" s="41"/>
      <c r="K643" s="40"/>
    </row>
    <row r="644" spans="1:11">
      <c r="A644" s="39" t="s">
        <v>64</v>
      </c>
      <c r="B644" s="39" t="s">
        <v>2444</v>
      </c>
      <c r="C644" s="39" t="s">
        <v>2443</v>
      </c>
      <c r="D644" s="39" t="s">
        <v>1314</v>
      </c>
      <c r="E644" s="39" t="s">
        <v>2307</v>
      </c>
      <c r="F644" s="50">
        <v>4240</v>
      </c>
      <c r="G644" s="39" t="s">
        <v>2442</v>
      </c>
      <c r="H644" s="41"/>
      <c r="I644" s="41"/>
      <c r="J644" s="41"/>
      <c r="K644" s="40"/>
    </row>
    <row r="645" spans="1:11">
      <c r="A645" s="39" t="s">
        <v>48</v>
      </c>
      <c r="B645" s="39" t="s">
        <v>2441</v>
      </c>
      <c r="C645" s="39" t="s">
        <v>2440</v>
      </c>
      <c r="D645" s="39" t="s">
        <v>1055</v>
      </c>
      <c r="E645" s="39" t="s">
        <v>2307</v>
      </c>
      <c r="F645" s="50">
        <v>4102</v>
      </c>
      <c r="G645" s="39" t="s">
        <v>2439</v>
      </c>
      <c r="H645" s="41"/>
      <c r="I645" s="41"/>
      <c r="J645" s="41"/>
      <c r="K645" s="40"/>
    </row>
    <row r="646" spans="1:11">
      <c r="A646" s="39" t="s">
        <v>1390</v>
      </c>
      <c r="B646" s="39" t="s">
        <v>2438</v>
      </c>
      <c r="C646" s="39" t="s">
        <v>2437</v>
      </c>
      <c r="D646" s="39" t="s">
        <v>2436</v>
      </c>
      <c r="E646" s="39" t="s">
        <v>2307</v>
      </c>
      <c r="F646" s="50">
        <v>4281</v>
      </c>
      <c r="G646" s="39" t="s">
        <v>2435</v>
      </c>
      <c r="H646" s="41"/>
      <c r="I646" s="41"/>
      <c r="J646" s="41"/>
      <c r="K646" s="40"/>
    </row>
    <row r="647" spans="1:11">
      <c r="A647" s="39" t="s">
        <v>2434</v>
      </c>
      <c r="B647" s="39" t="s">
        <v>2433</v>
      </c>
      <c r="C647" s="39" t="s">
        <v>2432</v>
      </c>
      <c r="D647" s="39" t="s">
        <v>2431</v>
      </c>
      <c r="E647" s="39" t="s">
        <v>2307</v>
      </c>
      <c r="F647" s="50">
        <v>4032</v>
      </c>
      <c r="G647" s="39" t="s">
        <v>2430</v>
      </c>
      <c r="H647" s="41"/>
      <c r="I647" s="41"/>
      <c r="J647" s="41"/>
      <c r="K647" s="40"/>
    </row>
    <row r="648" spans="1:11">
      <c r="A648" s="39" t="s">
        <v>2429</v>
      </c>
      <c r="B648" s="39" t="s">
        <v>204</v>
      </c>
      <c r="C648" s="39" t="s">
        <v>2428</v>
      </c>
      <c r="D648" s="39" t="s">
        <v>2427</v>
      </c>
      <c r="E648" s="39" t="s">
        <v>2307</v>
      </c>
      <c r="F648" s="50">
        <v>4021</v>
      </c>
      <c r="G648" s="39" t="s">
        <v>2426</v>
      </c>
      <c r="H648" s="41"/>
      <c r="I648" s="41"/>
      <c r="J648" s="41"/>
      <c r="K648" s="40"/>
    </row>
    <row r="649" spans="1:11">
      <c r="A649" s="39" t="s">
        <v>989</v>
      </c>
      <c r="B649" s="39" t="s">
        <v>1520</v>
      </c>
      <c r="C649" s="39" t="s">
        <v>2425</v>
      </c>
      <c r="D649" s="39" t="s">
        <v>2289</v>
      </c>
      <c r="E649" s="39" t="s">
        <v>2307</v>
      </c>
      <c r="F649" s="50">
        <v>48103</v>
      </c>
      <c r="G649" s="39" t="s">
        <v>2424</v>
      </c>
      <c r="H649" s="41"/>
      <c r="I649" s="41"/>
      <c r="J649" s="41"/>
      <c r="K649" s="40"/>
    </row>
    <row r="650" spans="1:11">
      <c r="A650" s="39" t="s">
        <v>83</v>
      </c>
      <c r="B650" s="39" t="s">
        <v>2423</v>
      </c>
      <c r="C650" s="39" t="s">
        <v>2422</v>
      </c>
      <c r="D650" s="39" t="s">
        <v>2421</v>
      </c>
      <c r="E650" s="39" t="s">
        <v>2307</v>
      </c>
      <c r="F650" s="50">
        <v>4849</v>
      </c>
      <c r="G650" s="39" t="s">
        <v>2420</v>
      </c>
      <c r="H650" s="41"/>
      <c r="I650" s="41"/>
      <c r="J650" s="41"/>
      <c r="K650" s="40"/>
    </row>
    <row r="651" spans="1:11">
      <c r="A651" s="39" t="s">
        <v>372</v>
      </c>
      <c r="B651" s="39" t="s">
        <v>195</v>
      </c>
      <c r="C651" s="39" t="s">
        <v>2419</v>
      </c>
      <c r="D651" s="39" t="s">
        <v>2418</v>
      </c>
      <c r="E651" s="39" t="s">
        <v>2307</v>
      </c>
      <c r="F651" s="50">
        <v>4426</v>
      </c>
      <c r="G651" s="39" t="s">
        <v>2417</v>
      </c>
      <c r="H651" s="41"/>
      <c r="I651" s="41"/>
      <c r="J651" s="41"/>
      <c r="K651" s="40"/>
    </row>
    <row r="652" spans="1:11">
      <c r="A652" s="39" t="s">
        <v>642</v>
      </c>
      <c r="B652" s="39" t="s">
        <v>190</v>
      </c>
      <c r="C652" s="39" t="s">
        <v>2416</v>
      </c>
      <c r="D652" s="39" t="s">
        <v>2415</v>
      </c>
      <c r="E652" s="39" t="s">
        <v>2307</v>
      </c>
      <c r="F652" s="50">
        <v>4428</v>
      </c>
      <c r="G652" s="39" t="s">
        <v>2414</v>
      </c>
      <c r="H652" s="41"/>
      <c r="I652" s="41"/>
      <c r="J652" s="41"/>
      <c r="K652" s="40"/>
    </row>
    <row r="653" spans="1:11">
      <c r="A653" s="39" t="s">
        <v>2413</v>
      </c>
      <c r="B653" s="39" t="s">
        <v>186</v>
      </c>
      <c r="C653" s="39" t="s">
        <v>2412</v>
      </c>
      <c r="D653" s="39" t="s">
        <v>2411</v>
      </c>
      <c r="E653" s="39" t="s">
        <v>2307</v>
      </c>
      <c r="F653" s="50">
        <v>4543</v>
      </c>
      <c r="G653" s="39" t="s">
        <v>2410</v>
      </c>
      <c r="H653" s="41"/>
      <c r="I653" s="41"/>
      <c r="J653" s="41"/>
      <c r="K653" s="40"/>
    </row>
    <row r="654" spans="1:11">
      <c r="A654" s="39" t="s">
        <v>239</v>
      </c>
      <c r="B654" s="39" t="s">
        <v>247</v>
      </c>
      <c r="C654" s="39" t="s">
        <v>2409</v>
      </c>
      <c r="D654" s="39" t="s">
        <v>2334</v>
      </c>
      <c r="E654" s="39" t="s">
        <v>2307</v>
      </c>
      <c r="F654" s="50">
        <v>4107</v>
      </c>
      <c r="G654" s="39" t="s">
        <v>2408</v>
      </c>
      <c r="H654" s="41"/>
      <c r="I654" s="41"/>
      <c r="J654" s="41"/>
      <c r="K654" s="40"/>
    </row>
    <row r="655" spans="1:11">
      <c r="A655" s="39" t="s">
        <v>2407</v>
      </c>
      <c r="B655" s="39" t="s">
        <v>160</v>
      </c>
      <c r="C655" s="39" t="s">
        <v>2406</v>
      </c>
      <c r="D655" s="39" t="s">
        <v>2363</v>
      </c>
      <c r="E655" s="39" t="s">
        <v>2307</v>
      </c>
      <c r="F655" s="50">
        <v>4401</v>
      </c>
      <c r="G655" s="39" t="s">
        <v>2405</v>
      </c>
      <c r="H655" s="41"/>
      <c r="I655" s="41"/>
      <c r="J655" s="41"/>
      <c r="K655" s="40"/>
    </row>
    <row r="656" spans="1:11">
      <c r="A656" s="39" t="s">
        <v>74</v>
      </c>
      <c r="B656" s="39" t="s">
        <v>2404</v>
      </c>
      <c r="C656" s="39" t="s">
        <v>2403</v>
      </c>
      <c r="D656" s="39" t="s">
        <v>2402</v>
      </c>
      <c r="E656" s="39" t="s">
        <v>2307</v>
      </c>
      <c r="F656" s="50">
        <v>4050</v>
      </c>
      <c r="G656" s="39" t="s">
        <v>2401</v>
      </c>
      <c r="H656" s="41"/>
      <c r="I656" s="41"/>
      <c r="J656" s="41"/>
      <c r="K656" s="40"/>
    </row>
    <row r="657" spans="1:11">
      <c r="A657" s="39" t="s">
        <v>829</v>
      </c>
      <c r="B657" s="39" t="s">
        <v>1455</v>
      </c>
      <c r="C657" s="39" t="s">
        <v>2400</v>
      </c>
      <c r="D657" s="39" t="s">
        <v>2399</v>
      </c>
      <c r="E657" s="39" t="s">
        <v>2307</v>
      </c>
      <c r="F657" s="50">
        <v>4097</v>
      </c>
      <c r="G657" s="39" t="s">
        <v>2398</v>
      </c>
      <c r="H657" s="41"/>
      <c r="I657" s="41"/>
      <c r="J657" s="41"/>
      <c r="K657" s="40"/>
    </row>
    <row r="658" spans="1:11">
      <c r="A658" s="39" t="s">
        <v>59</v>
      </c>
      <c r="B658" s="39" t="s">
        <v>2397</v>
      </c>
      <c r="C658" s="39" t="s">
        <v>2396</v>
      </c>
      <c r="D658" s="39" t="s">
        <v>2395</v>
      </c>
      <c r="E658" s="39" t="s">
        <v>2307</v>
      </c>
      <c r="F658" s="50">
        <v>4660</v>
      </c>
      <c r="G658" s="39" t="s">
        <v>2394</v>
      </c>
      <c r="H658" s="41"/>
      <c r="I658" s="41"/>
      <c r="J658" s="41"/>
      <c r="K658" s="40"/>
    </row>
    <row r="659" spans="1:11">
      <c r="A659" s="39" t="s">
        <v>48</v>
      </c>
      <c r="B659" s="39" t="s">
        <v>2393</v>
      </c>
      <c r="C659" s="39" t="s">
        <v>2392</v>
      </c>
      <c r="D659" s="39" t="s">
        <v>2334</v>
      </c>
      <c r="E659" s="39" t="s">
        <v>2307</v>
      </c>
      <c r="F659" s="50">
        <v>4107</v>
      </c>
      <c r="G659" s="39" t="s">
        <v>2391</v>
      </c>
      <c r="H659" s="41"/>
      <c r="I659" s="41"/>
      <c r="J659" s="41"/>
      <c r="K659" s="40"/>
    </row>
    <row r="660" spans="1:11">
      <c r="A660" s="39" t="s">
        <v>1134</v>
      </c>
      <c r="B660" s="39" t="s">
        <v>1423</v>
      </c>
      <c r="C660" s="39" t="s">
        <v>2390</v>
      </c>
      <c r="D660" s="39" t="s">
        <v>2389</v>
      </c>
      <c r="E660" s="39" t="s">
        <v>2307</v>
      </c>
      <c r="F660" s="50">
        <v>4605</v>
      </c>
      <c r="G660" s="39" t="s">
        <v>2388</v>
      </c>
      <c r="H660" s="41"/>
      <c r="I660" s="41"/>
      <c r="J660" s="41"/>
      <c r="K660" s="40"/>
    </row>
    <row r="661" spans="1:11">
      <c r="A661" s="39" t="s">
        <v>2387</v>
      </c>
      <c r="B661" s="39" t="s">
        <v>2386</v>
      </c>
      <c r="C661" s="39" t="s">
        <v>2385</v>
      </c>
      <c r="D661" s="39" t="s">
        <v>2384</v>
      </c>
      <c r="E661" s="39" t="s">
        <v>2307</v>
      </c>
      <c r="F661" s="50">
        <v>4538</v>
      </c>
      <c r="G661" s="39" t="s">
        <v>2383</v>
      </c>
      <c r="H661" s="41"/>
      <c r="I661" s="41"/>
      <c r="J661" s="41"/>
      <c r="K661" s="40"/>
    </row>
    <row r="662" spans="1:11">
      <c r="A662" s="39" t="s">
        <v>79</v>
      </c>
      <c r="B662" s="39" t="s">
        <v>2382</v>
      </c>
      <c r="C662" s="39" t="s">
        <v>2381</v>
      </c>
      <c r="D662" s="39" t="s">
        <v>1314</v>
      </c>
      <c r="E662" s="39" t="s">
        <v>2307</v>
      </c>
      <c r="F662" s="50">
        <v>4240</v>
      </c>
      <c r="G662" s="39" t="s">
        <v>2380</v>
      </c>
      <c r="H662" s="41"/>
      <c r="I662" s="41"/>
      <c r="J662" s="41"/>
      <c r="K662" s="40"/>
    </row>
    <row r="663" spans="1:11">
      <c r="A663" s="39" t="s">
        <v>160</v>
      </c>
      <c r="B663" s="39" t="s">
        <v>2379</v>
      </c>
      <c r="C663" s="39" t="s">
        <v>2378</v>
      </c>
      <c r="D663" s="39" t="s">
        <v>2377</v>
      </c>
      <c r="E663" s="39" t="s">
        <v>2307</v>
      </c>
      <c r="F663" s="50">
        <v>4083</v>
      </c>
      <c r="G663" s="39" t="s">
        <v>2376</v>
      </c>
      <c r="H663" s="41"/>
      <c r="I663" s="41"/>
      <c r="J663" s="41"/>
      <c r="K663" s="40"/>
    </row>
    <row r="664" spans="1:11">
      <c r="A664" s="39" t="s">
        <v>2222</v>
      </c>
      <c r="B664" s="39" t="s">
        <v>134</v>
      </c>
      <c r="C664" s="39" t="s">
        <v>2375</v>
      </c>
      <c r="D664" s="39" t="s">
        <v>2374</v>
      </c>
      <c r="E664" s="39" t="s">
        <v>2307</v>
      </c>
      <c r="F664" s="50">
        <v>4852</v>
      </c>
      <c r="G664" s="39" t="s">
        <v>2373</v>
      </c>
      <c r="H664" s="41"/>
      <c r="I664" s="41"/>
      <c r="J664" s="41"/>
      <c r="K664" s="40"/>
    </row>
    <row r="665" spans="1:11">
      <c r="A665" s="39" t="s">
        <v>168</v>
      </c>
      <c r="B665" s="39" t="s">
        <v>2372</v>
      </c>
      <c r="C665" s="39" t="s">
        <v>2371</v>
      </c>
      <c r="D665" s="39" t="s">
        <v>2311</v>
      </c>
      <c r="E665" s="39" t="s">
        <v>2307</v>
      </c>
      <c r="F665" s="50">
        <v>4105</v>
      </c>
      <c r="G665" s="39" t="s">
        <v>2370</v>
      </c>
      <c r="H665" s="41"/>
      <c r="I665" s="41"/>
      <c r="J665" s="41"/>
      <c r="K665" s="40"/>
    </row>
    <row r="666" spans="1:11">
      <c r="A666" s="39" t="s">
        <v>155</v>
      </c>
      <c r="B666" s="39" t="s">
        <v>2369</v>
      </c>
      <c r="C666" s="39" t="s">
        <v>2368</v>
      </c>
      <c r="D666" s="39" t="s">
        <v>2367</v>
      </c>
      <c r="E666" s="39" t="s">
        <v>2307</v>
      </c>
      <c r="F666" s="50">
        <v>4043</v>
      </c>
      <c r="G666" s="39" t="s">
        <v>2366</v>
      </c>
      <c r="H666" s="41"/>
      <c r="I666" s="41"/>
      <c r="J666" s="41"/>
      <c r="K666" s="40"/>
    </row>
    <row r="667" spans="1:11">
      <c r="A667" s="39" t="s">
        <v>2365</v>
      </c>
      <c r="B667" s="39" t="s">
        <v>1399</v>
      </c>
      <c r="C667" s="39" t="s">
        <v>2364</v>
      </c>
      <c r="D667" s="39" t="s">
        <v>2363</v>
      </c>
      <c r="E667" s="39" t="s">
        <v>2307</v>
      </c>
      <c r="F667" s="50">
        <v>4401</v>
      </c>
      <c r="G667" s="39" t="s">
        <v>2362</v>
      </c>
      <c r="H667" s="41"/>
      <c r="I667" s="41"/>
      <c r="J667" s="41"/>
      <c r="K667" s="40"/>
    </row>
    <row r="668" spans="1:11">
      <c r="A668" s="39" t="s">
        <v>53</v>
      </c>
      <c r="B668" s="39" t="s">
        <v>1169</v>
      </c>
      <c r="C668" s="39" t="s">
        <v>2361</v>
      </c>
      <c r="D668" s="39" t="s">
        <v>2360</v>
      </c>
      <c r="E668" s="39" t="s">
        <v>2307</v>
      </c>
      <c r="F668" s="50">
        <v>3906</v>
      </c>
      <c r="G668" s="39" t="s">
        <v>2359</v>
      </c>
      <c r="H668" s="41"/>
      <c r="I668" s="41"/>
      <c r="J668" s="41"/>
      <c r="K668" s="40"/>
    </row>
    <row r="669" spans="1:11">
      <c r="A669" s="39" t="s">
        <v>1827</v>
      </c>
      <c r="B669" s="39" t="s">
        <v>125</v>
      </c>
      <c r="C669" s="39" t="s">
        <v>2358</v>
      </c>
      <c r="D669" s="39" t="s">
        <v>2357</v>
      </c>
      <c r="E669" s="39" t="s">
        <v>2307</v>
      </c>
      <c r="F669" s="50">
        <v>4011</v>
      </c>
      <c r="G669" s="39" t="s">
        <v>2356</v>
      </c>
      <c r="H669" s="41"/>
      <c r="I669" s="41"/>
      <c r="J669" s="41"/>
      <c r="K669" s="40"/>
    </row>
    <row r="670" spans="1:11">
      <c r="A670" s="39" t="s">
        <v>1291</v>
      </c>
      <c r="B670" s="39" t="s">
        <v>2355</v>
      </c>
      <c r="C670" s="39" t="s">
        <v>2354</v>
      </c>
      <c r="D670" s="39" t="s">
        <v>2353</v>
      </c>
      <c r="E670" s="39" t="s">
        <v>2307</v>
      </c>
      <c r="F670" s="50">
        <v>4096</v>
      </c>
      <c r="G670" s="39" t="s">
        <v>2352</v>
      </c>
      <c r="H670" s="41"/>
      <c r="I670" s="41"/>
      <c r="J670" s="41"/>
      <c r="K670" s="40"/>
    </row>
    <row r="671" spans="1:11">
      <c r="A671" s="39" t="s">
        <v>1062</v>
      </c>
      <c r="B671" s="39" t="s">
        <v>1356</v>
      </c>
      <c r="C671" s="39" t="s">
        <v>2351</v>
      </c>
      <c r="D671" s="39" t="s">
        <v>2350</v>
      </c>
      <c r="E671" s="39" t="s">
        <v>2307</v>
      </c>
      <c r="F671" s="50">
        <v>4355</v>
      </c>
      <c r="G671" s="39" t="s">
        <v>2349</v>
      </c>
      <c r="H671" s="41"/>
      <c r="I671" s="41"/>
      <c r="J671" s="41"/>
      <c r="K671" s="40"/>
    </row>
    <row r="672" spans="1:11">
      <c r="A672" s="39" t="s">
        <v>450</v>
      </c>
      <c r="B672" s="39" t="s">
        <v>1352</v>
      </c>
      <c r="C672" s="39" t="s">
        <v>2348</v>
      </c>
      <c r="D672" s="39" t="s">
        <v>2347</v>
      </c>
      <c r="E672" s="39" t="s">
        <v>2307</v>
      </c>
      <c r="F672" s="50">
        <v>4856</v>
      </c>
      <c r="G672" s="39" t="s">
        <v>2346</v>
      </c>
      <c r="H672" s="41"/>
      <c r="I672" s="41"/>
      <c r="J672" s="41"/>
      <c r="K672" s="40"/>
    </row>
    <row r="673" spans="1:11">
      <c r="A673" s="39" t="s">
        <v>1870</v>
      </c>
      <c r="B673" s="39" t="s">
        <v>106</v>
      </c>
      <c r="C673" s="39" t="s">
        <v>2345</v>
      </c>
      <c r="D673" s="39" t="s">
        <v>2126</v>
      </c>
      <c r="E673" s="39" t="s">
        <v>2307</v>
      </c>
      <c r="F673" s="50">
        <v>4270</v>
      </c>
      <c r="G673" s="39" t="s">
        <v>2344</v>
      </c>
      <c r="H673" s="41"/>
      <c r="I673" s="41"/>
      <c r="J673" s="41"/>
      <c r="K673" s="40"/>
    </row>
    <row r="674" spans="1:11">
      <c r="A674" s="39" t="s">
        <v>642</v>
      </c>
      <c r="B674" s="39" t="s">
        <v>2343</v>
      </c>
      <c r="C674" s="39" t="s">
        <v>2342</v>
      </c>
      <c r="D674" s="39" t="s">
        <v>2341</v>
      </c>
      <c r="E674" s="39" t="s">
        <v>2307</v>
      </c>
      <c r="F674" s="50">
        <v>4271</v>
      </c>
      <c r="G674" s="39" t="s">
        <v>2340</v>
      </c>
      <c r="H674" s="41"/>
      <c r="I674" s="41"/>
      <c r="J674" s="41"/>
      <c r="K674" s="40"/>
    </row>
    <row r="675" spans="1:11">
      <c r="A675" s="39" t="s">
        <v>531</v>
      </c>
      <c r="B675" s="39" t="s">
        <v>68</v>
      </c>
      <c r="C675" s="39" t="s">
        <v>2339</v>
      </c>
      <c r="D675" s="39" t="s">
        <v>2338</v>
      </c>
      <c r="E675" s="39" t="s">
        <v>2307</v>
      </c>
      <c r="F675" s="50">
        <v>4941</v>
      </c>
      <c r="G675" s="39" t="s">
        <v>2337</v>
      </c>
      <c r="H675" s="41"/>
      <c r="I675" s="41"/>
      <c r="J675" s="41"/>
      <c r="K675" s="40"/>
    </row>
    <row r="676" spans="1:11">
      <c r="A676" s="39" t="s">
        <v>235</v>
      </c>
      <c r="B676" s="39" t="s">
        <v>2336</v>
      </c>
      <c r="C676" s="39" t="s">
        <v>2335</v>
      </c>
      <c r="D676" s="39" t="s">
        <v>2334</v>
      </c>
      <c r="E676" s="39" t="s">
        <v>2307</v>
      </c>
      <c r="F676" s="50">
        <v>4107</v>
      </c>
      <c r="G676" s="39" t="s">
        <v>2333</v>
      </c>
      <c r="H676" s="41"/>
      <c r="I676" s="41"/>
      <c r="J676" s="41"/>
      <c r="K676" s="40"/>
    </row>
    <row r="677" spans="1:11">
      <c r="A677" s="39" t="s">
        <v>2008</v>
      </c>
      <c r="B677" s="39" t="s">
        <v>1320</v>
      </c>
      <c r="C677" s="39" t="s">
        <v>2332</v>
      </c>
      <c r="D677" s="39" t="s">
        <v>2331</v>
      </c>
      <c r="E677" s="39" t="s">
        <v>2307</v>
      </c>
      <c r="F677" s="50">
        <v>4444</v>
      </c>
      <c r="G677" s="39" t="s">
        <v>2330</v>
      </c>
      <c r="H677" s="41"/>
      <c r="I677" s="41"/>
      <c r="J677" s="41"/>
      <c r="K677" s="40"/>
    </row>
    <row r="678" spans="1:11">
      <c r="A678" s="39" t="s">
        <v>489</v>
      </c>
      <c r="B678" s="39" t="s">
        <v>2329</v>
      </c>
      <c r="C678" s="39" t="s">
        <v>2328</v>
      </c>
      <c r="D678" s="39" t="s">
        <v>2327</v>
      </c>
      <c r="E678" s="39" t="s">
        <v>2307</v>
      </c>
      <c r="F678" s="50">
        <v>4074</v>
      </c>
      <c r="G678" s="39" t="s">
        <v>2326</v>
      </c>
      <c r="H678" s="41"/>
      <c r="I678" s="41"/>
      <c r="J678" s="41"/>
      <c r="K678" s="40"/>
    </row>
    <row r="679" spans="1:11">
      <c r="A679" s="39" t="s">
        <v>53</v>
      </c>
      <c r="B679" s="39" t="s">
        <v>2325</v>
      </c>
      <c r="C679" s="39" t="s">
        <v>2324</v>
      </c>
      <c r="D679" s="39" t="s">
        <v>2323</v>
      </c>
      <c r="E679" s="39" t="s">
        <v>2307</v>
      </c>
      <c r="F679" s="50">
        <v>4926</v>
      </c>
      <c r="G679" s="39" t="s">
        <v>2322</v>
      </c>
      <c r="H679" s="41"/>
      <c r="I679" s="41"/>
      <c r="J679" s="41"/>
      <c r="K679" s="40"/>
    </row>
    <row r="680" spans="1:11">
      <c r="A680" s="39" t="s">
        <v>705</v>
      </c>
      <c r="B680" s="39" t="s">
        <v>2321</v>
      </c>
      <c r="C680" s="39" t="s">
        <v>2320</v>
      </c>
      <c r="D680" s="39" t="s">
        <v>2319</v>
      </c>
      <c r="E680" s="39" t="s">
        <v>2307</v>
      </c>
      <c r="F680" s="50">
        <v>4353</v>
      </c>
      <c r="G680" s="39" t="s">
        <v>2318</v>
      </c>
      <c r="H680" s="41"/>
      <c r="I680" s="41"/>
      <c r="J680" s="41"/>
      <c r="K680" s="40"/>
    </row>
    <row r="681" spans="1:11">
      <c r="A681" s="39" t="s">
        <v>613</v>
      </c>
      <c r="B681" s="39" t="s">
        <v>1249</v>
      </c>
      <c r="C681" s="39" t="s">
        <v>2317</v>
      </c>
      <c r="D681" s="39" t="s">
        <v>1990</v>
      </c>
      <c r="E681" s="39" t="s">
        <v>2307</v>
      </c>
      <c r="F681" s="50">
        <v>4038</v>
      </c>
      <c r="G681" s="39" t="s">
        <v>2316</v>
      </c>
      <c r="H681" s="41"/>
      <c r="I681" s="41"/>
      <c r="J681" s="41"/>
      <c r="K681" s="40"/>
    </row>
    <row r="682" spans="1:11">
      <c r="A682" s="39" t="s">
        <v>151</v>
      </c>
      <c r="B682" s="39" t="s">
        <v>388</v>
      </c>
      <c r="C682" s="39" t="s">
        <v>2315</v>
      </c>
      <c r="D682" s="39" t="s">
        <v>2314</v>
      </c>
      <c r="E682" s="39" t="s">
        <v>2307</v>
      </c>
      <c r="F682" s="50">
        <v>4342</v>
      </c>
      <c r="G682" s="39" t="s">
        <v>2313</v>
      </c>
      <c r="H682" s="41"/>
      <c r="I682" s="41"/>
      <c r="J682" s="41"/>
      <c r="K682" s="40"/>
    </row>
    <row r="683" spans="1:11">
      <c r="A683" s="39" t="s">
        <v>79</v>
      </c>
      <c r="B683" s="39" t="s">
        <v>93</v>
      </c>
      <c r="C683" s="39" t="s">
        <v>2312</v>
      </c>
      <c r="D683" s="39" t="s">
        <v>2311</v>
      </c>
      <c r="E683" s="39" t="s">
        <v>2307</v>
      </c>
      <c r="F683" s="50">
        <v>4105</v>
      </c>
      <c r="G683" s="39" t="s">
        <v>2310</v>
      </c>
      <c r="H683" s="41"/>
      <c r="I683" s="41"/>
      <c r="J683" s="41"/>
      <c r="K683" s="40"/>
    </row>
    <row r="684" spans="1:11">
      <c r="A684" s="39" t="s">
        <v>601</v>
      </c>
      <c r="B684" s="39" t="s">
        <v>1715</v>
      </c>
      <c r="C684" s="39" t="s">
        <v>2309</v>
      </c>
      <c r="D684" s="39" t="s">
        <v>2308</v>
      </c>
      <c r="E684" s="39" t="s">
        <v>2307</v>
      </c>
      <c r="F684" s="50">
        <v>4073</v>
      </c>
      <c r="G684" s="39" t="s">
        <v>2306</v>
      </c>
      <c r="H684" s="41"/>
      <c r="I684" s="41"/>
      <c r="J684" s="41"/>
      <c r="K684" s="40"/>
    </row>
    <row r="685" spans="1:11">
      <c r="A685" s="39" t="s">
        <v>2305</v>
      </c>
      <c r="B685" s="39" t="s">
        <v>2304</v>
      </c>
      <c r="C685" s="39" t="s">
        <v>2303</v>
      </c>
      <c r="D685" s="39" t="s">
        <v>2302</v>
      </c>
      <c r="E685" s="39" t="s">
        <v>2260</v>
      </c>
      <c r="F685" s="50">
        <v>48220</v>
      </c>
      <c r="G685" s="39" t="s">
        <v>2301</v>
      </c>
      <c r="H685" s="41">
        <v>1100</v>
      </c>
      <c r="I685" s="41"/>
      <c r="J685" s="41"/>
      <c r="K685" s="40">
        <f ca="1">TODAY()-31</f>
        <v>43963</v>
      </c>
    </row>
    <row r="686" spans="1:11">
      <c r="A686" s="39" t="s">
        <v>2300</v>
      </c>
      <c r="B686" s="39" t="s">
        <v>1378</v>
      </c>
      <c r="C686" s="39" t="s">
        <v>2299</v>
      </c>
      <c r="D686" s="39" t="s">
        <v>2298</v>
      </c>
      <c r="E686" s="39" t="s">
        <v>2260</v>
      </c>
      <c r="F686" s="50">
        <v>48025</v>
      </c>
      <c r="G686" s="39" t="s">
        <v>2297</v>
      </c>
      <c r="H686" s="41">
        <v>1100</v>
      </c>
      <c r="I686" s="41"/>
      <c r="J686" s="41"/>
      <c r="K686" s="40">
        <f ca="1">TODAY()-30</f>
        <v>43964</v>
      </c>
    </row>
    <row r="687" spans="1:11">
      <c r="A687" s="39" t="s">
        <v>1303</v>
      </c>
      <c r="B687" s="39" t="s">
        <v>293</v>
      </c>
      <c r="C687" s="39" t="s">
        <v>2296</v>
      </c>
      <c r="D687" s="39" t="s">
        <v>2289</v>
      </c>
      <c r="E687" s="39" t="s">
        <v>2260</v>
      </c>
      <c r="F687" s="50">
        <v>48104</v>
      </c>
      <c r="G687" s="39"/>
      <c r="H687" s="41">
        <v>1100</v>
      </c>
      <c r="I687" s="41"/>
      <c r="J687" s="41"/>
      <c r="K687" s="40">
        <f ca="1">TODAY()-10</f>
        <v>43984</v>
      </c>
    </row>
    <row r="688" spans="1:11">
      <c r="A688" s="39" t="s">
        <v>2222</v>
      </c>
      <c r="B688" s="39" t="s">
        <v>2295</v>
      </c>
      <c r="C688" s="39" t="s">
        <v>2294</v>
      </c>
      <c r="D688" s="39" t="s">
        <v>2293</v>
      </c>
      <c r="E688" s="39" t="s">
        <v>2260</v>
      </c>
      <c r="F688" s="50">
        <v>48236</v>
      </c>
      <c r="G688" s="39" t="s">
        <v>2292</v>
      </c>
      <c r="H688" s="41">
        <v>1100</v>
      </c>
      <c r="I688" s="41"/>
      <c r="J688" s="41"/>
      <c r="K688" s="40">
        <f ca="1">TODAY()-8</f>
        <v>43986</v>
      </c>
    </row>
    <row r="689" spans="1:11">
      <c r="A689" s="39" t="s">
        <v>2291</v>
      </c>
      <c r="B689" s="39" t="s">
        <v>1642</v>
      </c>
      <c r="C689" s="39" t="s">
        <v>2290</v>
      </c>
      <c r="D689" s="39" t="s">
        <v>2289</v>
      </c>
      <c r="E689" s="39" t="s">
        <v>2260</v>
      </c>
      <c r="F689" s="50">
        <v>48103</v>
      </c>
      <c r="G689" s="39" t="s">
        <v>2288</v>
      </c>
      <c r="H689" s="41"/>
      <c r="I689" s="41"/>
      <c r="J689" s="41"/>
      <c r="K689" s="40"/>
    </row>
    <row r="690" spans="1:11">
      <c r="A690" s="39" t="s">
        <v>1613</v>
      </c>
      <c r="B690" s="39" t="s">
        <v>2287</v>
      </c>
      <c r="C690" s="39" t="s">
        <v>2286</v>
      </c>
      <c r="D690" s="39" t="s">
        <v>1318</v>
      </c>
      <c r="E690" s="39" t="s">
        <v>2260</v>
      </c>
      <c r="F690" s="50">
        <v>48306</v>
      </c>
      <c r="G690" s="39" t="s">
        <v>2285</v>
      </c>
      <c r="H690" s="41"/>
      <c r="I690" s="41"/>
      <c r="J690" s="41"/>
      <c r="K690" s="40"/>
    </row>
    <row r="691" spans="1:11">
      <c r="A691" s="39" t="s">
        <v>107</v>
      </c>
      <c r="B691" s="39" t="s">
        <v>2284</v>
      </c>
      <c r="C691" s="39" t="s">
        <v>2283</v>
      </c>
      <c r="D691" s="39" t="s">
        <v>2282</v>
      </c>
      <c r="E691" s="39" t="s">
        <v>2260</v>
      </c>
      <c r="F691" s="50">
        <v>48304</v>
      </c>
      <c r="G691" s="39" t="s">
        <v>2281</v>
      </c>
      <c r="H691" s="41"/>
      <c r="I691" s="41"/>
      <c r="J691" s="41"/>
      <c r="K691" s="40"/>
    </row>
    <row r="692" spans="1:11">
      <c r="A692" s="39" t="s">
        <v>2280</v>
      </c>
      <c r="B692" s="39" t="s">
        <v>2279</v>
      </c>
      <c r="C692" s="39" t="s">
        <v>2278</v>
      </c>
      <c r="D692" s="39" t="s">
        <v>2277</v>
      </c>
      <c r="E692" s="39" t="s">
        <v>2260</v>
      </c>
      <c r="F692" s="50">
        <v>48911</v>
      </c>
      <c r="G692" s="39" t="s">
        <v>2276</v>
      </c>
      <c r="H692" s="41"/>
      <c r="I692" s="41"/>
      <c r="J692" s="41"/>
      <c r="K692" s="40"/>
    </row>
    <row r="693" spans="1:11">
      <c r="A693" s="39" t="s">
        <v>1221</v>
      </c>
      <c r="B693" s="39" t="s">
        <v>2275</v>
      </c>
      <c r="C693" s="39" t="s">
        <v>2274</v>
      </c>
      <c r="D693" s="39" t="s">
        <v>2273</v>
      </c>
      <c r="E693" s="39" t="s">
        <v>2260</v>
      </c>
      <c r="F693" s="50">
        <v>49441</v>
      </c>
      <c r="G693" s="39" t="s">
        <v>2272</v>
      </c>
      <c r="H693" s="41"/>
      <c r="I693" s="41"/>
      <c r="J693" s="41"/>
      <c r="K693" s="40"/>
    </row>
    <row r="694" spans="1:11">
      <c r="A694" s="39" t="s">
        <v>2271</v>
      </c>
      <c r="B694" s="39" t="s">
        <v>2270</v>
      </c>
      <c r="C694" s="39" t="s">
        <v>2269</v>
      </c>
      <c r="D694" s="39" t="s">
        <v>2268</v>
      </c>
      <c r="E694" s="39" t="s">
        <v>2260</v>
      </c>
      <c r="F694" s="50">
        <v>48071</v>
      </c>
      <c r="G694" s="39" t="s">
        <v>2267</v>
      </c>
      <c r="H694" s="41"/>
      <c r="I694" s="41"/>
      <c r="J694" s="41"/>
      <c r="K694" s="40"/>
    </row>
    <row r="695" spans="1:11">
      <c r="A695" s="39" t="s">
        <v>1160</v>
      </c>
      <c r="B695" s="39" t="s">
        <v>2266</v>
      </c>
      <c r="C695" s="39" t="s">
        <v>2265</v>
      </c>
      <c r="D695" s="39" t="s">
        <v>1300</v>
      </c>
      <c r="E695" s="39" t="s">
        <v>2260</v>
      </c>
      <c r="F695" s="50">
        <v>48098</v>
      </c>
      <c r="G695" s="39" t="s">
        <v>2264</v>
      </c>
      <c r="H695" s="41"/>
      <c r="I695" s="41"/>
      <c r="J695" s="41"/>
      <c r="K695" s="40"/>
    </row>
    <row r="696" spans="1:11">
      <c r="A696" s="39" t="s">
        <v>1199</v>
      </c>
      <c r="B696" s="39" t="s">
        <v>2263</v>
      </c>
      <c r="C696" s="39" t="s">
        <v>2262</v>
      </c>
      <c r="D696" s="39" t="s">
        <v>2261</v>
      </c>
      <c r="E696" s="39" t="s">
        <v>2260</v>
      </c>
      <c r="F696" s="50">
        <v>49855</v>
      </c>
      <c r="G696" s="39" t="s">
        <v>2259</v>
      </c>
      <c r="H696" s="41"/>
      <c r="I696" s="41"/>
      <c r="J696" s="41"/>
      <c r="K696" s="40"/>
    </row>
    <row r="697" spans="1:11">
      <c r="A697" s="39" t="s">
        <v>299</v>
      </c>
      <c r="B697" s="39" t="s">
        <v>2258</v>
      </c>
      <c r="C697" s="39" t="s">
        <v>2257</v>
      </c>
      <c r="D697" s="39" t="s">
        <v>2256</v>
      </c>
      <c r="E697" s="39" t="s">
        <v>2200</v>
      </c>
      <c r="F697" s="50">
        <v>55105</v>
      </c>
      <c r="G697" s="39" t="s">
        <v>2255</v>
      </c>
      <c r="H697" s="41">
        <v>1100</v>
      </c>
      <c r="I697" s="41">
        <v>495</v>
      </c>
      <c r="J697" s="41"/>
      <c r="K697" s="40">
        <f ca="1">TODAY()-18</f>
        <v>43976</v>
      </c>
    </row>
    <row r="698" spans="1:11">
      <c r="A698" s="39" t="s">
        <v>1216</v>
      </c>
      <c r="B698" s="39" t="s">
        <v>2254</v>
      </c>
      <c r="C698" s="39" t="s">
        <v>2253</v>
      </c>
      <c r="D698" s="39" t="s">
        <v>2252</v>
      </c>
      <c r="E698" s="39" t="s">
        <v>2200</v>
      </c>
      <c r="F698" s="50">
        <v>55803</v>
      </c>
      <c r="G698" s="39" t="s">
        <v>2251</v>
      </c>
      <c r="H698" s="41">
        <v>1100</v>
      </c>
      <c r="I698" s="41"/>
      <c r="J698" s="41"/>
      <c r="K698" s="40">
        <f ca="1">TODAY()-7</f>
        <v>43987</v>
      </c>
    </row>
    <row r="699" spans="1:11">
      <c r="A699" s="39" t="s">
        <v>1588</v>
      </c>
      <c r="B699" s="39" t="s">
        <v>1587</v>
      </c>
      <c r="C699" s="39" t="s">
        <v>2250</v>
      </c>
      <c r="D699" s="39" t="s">
        <v>2249</v>
      </c>
      <c r="E699" s="39" t="s">
        <v>2200</v>
      </c>
      <c r="F699" s="50">
        <v>56721</v>
      </c>
      <c r="G699" s="39" t="s">
        <v>2248</v>
      </c>
      <c r="H699" s="41">
        <v>1100</v>
      </c>
      <c r="I699" s="41"/>
      <c r="J699" s="41"/>
      <c r="K699" s="40">
        <f ca="1">TODAY()-6</f>
        <v>43988</v>
      </c>
    </row>
    <row r="700" spans="1:11">
      <c r="A700" s="39" t="s">
        <v>2247</v>
      </c>
      <c r="B700" s="39" t="s">
        <v>1193</v>
      </c>
      <c r="C700" s="39" t="s">
        <v>2246</v>
      </c>
      <c r="D700" s="39" t="s">
        <v>2245</v>
      </c>
      <c r="E700" s="39" t="s">
        <v>2200</v>
      </c>
      <c r="F700" s="50">
        <v>55422</v>
      </c>
      <c r="G700" s="39" t="s">
        <v>2244</v>
      </c>
      <c r="H700" s="41">
        <v>1100</v>
      </c>
      <c r="I700" s="41"/>
      <c r="J700" s="41"/>
      <c r="K700" s="40">
        <f ca="1">TODAY()-3</f>
        <v>43991</v>
      </c>
    </row>
    <row r="701" spans="1:11">
      <c r="A701" s="39" t="s">
        <v>1084</v>
      </c>
      <c r="B701" s="39" t="s">
        <v>2243</v>
      </c>
      <c r="C701" s="39" t="s">
        <v>2242</v>
      </c>
      <c r="D701" s="39" t="s">
        <v>2220</v>
      </c>
      <c r="E701" s="39" t="s">
        <v>2200</v>
      </c>
      <c r="F701" s="50">
        <v>55435</v>
      </c>
      <c r="G701" s="39" t="s">
        <v>2241</v>
      </c>
      <c r="H701" s="41">
        <v>1100</v>
      </c>
      <c r="I701" s="41"/>
      <c r="J701" s="41"/>
      <c r="K701" s="40">
        <f ca="1">TODAY()-2</f>
        <v>43992</v>
      </c>
    </row>
    <row r="702" spans="1:11">
      <c r="A702" s="39" t="s">
        <v>2240</v>
      </c>
      <c r="B702" s="39" t="s">
        <v>2239</v>
      </c>
      <c r="C702" s="39" t="s">
        <v>2238</v>
      </c>
      <c r="D702" s="39" t="s">
        <v>2226</v>
      </c>
      <c r="E702" s="39" t="s">
        <v>2200</v>
      </c>
      <c r="F702" s="50">
        <v>55110</v>
      </c>
      <c r="G702" s="39" t="s">
        <v>2237</v>
      </c>
      <c r="H702" s="41"/>
      <c r="I702" s="41"/>
      <c r="J702" s="41"/>
      <c r="K702" s="40"/>
    </row>
    <row r="703" spans="1:11">
      <c r="A703" s="39" t="s">
        <v>1199</v>
      </c>
      <c r="B703" s="39" t="s">
        <v>2236</v>
      </c>
      <c r="C703" s="39" t="s">
        <v>2235</v>
      </c>
      <c r="D703" s="39" t="s">
        <v>2234</v>
      </c>
      <c r="E703" s="39" t="s">
        <v>2200</v>
      </c>
      <c r="F703" s="50">
        <v>55127</v>
      </c>
      <c r="G703" s="39" t="s">
        <v>2233</v>
      </c>
      <c r="H703" s="41"/>
      <c r="I703" s="41"/>
      <c r="J703" s="41"/>
      <c r="K703" s="40"/>
    </row>
    <row r="704" spans="1:11">
      <c r="A704" s="39" t="s">
        <v>239</v>
      </c>
      <c r="B704" s="39" t="s">
        <v>2232</v>
      </c>
      <c r="C704" s="39" t="s">
        <v>2231</v>
      </c>
      <c r="D704" s="39" t="s">
        <v>2230</v>
      </c>
      <c r="E704" s="39" t="s">
        <v>2200</v>
      </c>
      <c r="F704" s="50">
        <v>55964</v>
      </c>
      <c r="G704" s="39" t="s">
        <v>2229</v>
      </c>
      <c r="H704" s="41"/>
      <c r="I704" s="41"/>
      <c r="J704" s="41"/>
      <c r="K704" s="40"/>
    </row>
    <row r="705" spans="1:11">
      <c r="A705" s="39" t="s">
        <v>1190</v>
      </c>
      <c r="B705" s="39" t="s">
        <v>2228</v>
      </c>
      <c r="C705" s="39" t="s">
        <v>2227</v>
      </c>
      <c r="D705" s="39" t="s">
        <v>2226</v>
      </c>
      <c r="E705" s="39" t="s">
        <v>2200</v>
      </c>
      <c r="F705" s="50">
        <v>55110</v>
      </c>
      <c r="G705" s="39" t="s">
        <v>2225</v>
      </c>
      <c r="H705" s="41"/>
      <c r="I705" s="41"/>
      <c r="J705" s="41"/>
      <c r="K705" s="40"/>
    </row>
    <row r="706" spans="1:11">
      <c r="A706" s="39" t="s">
        <v>1052</v>
      </c>
      <c r="B706" s="39" t="s">
        <v>1538</v>
      </c>
      <c r="C706" s="39" t="s">
        <v>2224</v>
      </c>
      <c r="D706" s="39" t="s">
        <v>2212</v>
      </c>
      <c r="E706" s="39" t="s">
        <v>2200</v>
      </c>
      <c r="F706" s="50">
        <v>56601</v>
      </c>
      <c r="G706" s="39" t="s">
        <v>2223</v>
      </c>
      <c r="H706" s="41"/>
      <c r="I706" s="41"/>
      <c r="J706" s="41"/>
      <c r="K706" s="40"/>
    </row>
    <row r="707" spans="1:11">
      <c r="A707" s="39" t="s">
        <v>2222</v>
      </c>
      <c r="B707" s="39" t="s">
        <v>1208</v>
      </c>
      <c r="C707" s="39" t="s">
        <v>2221</v>
      </c>
      <c r="D707" s="39" t="s">
        <v>2220</v>
      </c>
      <c r="E707" s="39" t="s">
        <v>2200</v>
      </c>
      <c r="F707" s="50">
        <v>55435</v>
      </c>
      <c r="G707" s="39" t="s">
        <v>2219</v>
      </c>
      <c r="H707" s="41"/>
      <c r="I707" s="41"/>
      <c r="J707" s="41"/>
      <c r="K707" s="40"/>
    </row>
    <row r="708" spans="1:11">
      <c r="A708" s="39" t="s">
        <v>1043</v>
      </c>
      <c r="B708" s="39" t="s">
        <v>2218</v>
      </c>
      <c r="C708" s="39" t="s">
        <v>2217</v>
      </c>
      <c r="D708" s="39" t="s">
        <v>2216</v>
      </c>
      <c r="E708" s="39" t="s">
        <v>2200</v>
      </c>
      <c r="F708" s="50">
        <v>55331</v>
      </c>
      <c r="G708" s="39" t="s">
        <v>2215</v>
      </c>
      <c r="H708" s="41"/>
      <c r="I708" s="41"/>
      <c r="J708" s="41"/>
      <c r="K708" s="40"/>
    </row>
    <row r="709" spans="1:11">
      <c r="A709" s="39" t="s">
        <v>1150</v>
      </c>
      <c r="B709" s="39" t="s">
        <v>2214</v>
      </c>
      <c r="C709" s="39" t="s">
        <v>2213</v>
      </c>
      <c r="D709" s="39" t="s">
        <v>2212</v>
      </c>
      <c r="E709" s="39" t="s">
        <v>2200</v>
      </c>
      <c r="F709" s="50">
        <v>56601</v>
      </c>
      <c r="G709" s="39" t="s">
        <v>2211</v>
      </c>
      <c r="H709" s="41"/>
      <c r="I709" s="41"/>
      <c r="J709" s="41"/>
      <c r="K709" s="40"/>
    </row>
    <row r="710" spans="1:11">
      <c r="A710" s="39" t="s">
        <v>1204</v>
      </c>
      <c r="B710" s="39" t="s">
        <v>2210</v>
      </c>
      <c r="C710" s="39" t="s">
        <v>2209</v>
      </c>
      <c r="D710" s="39" t="s">
        <v>2208</v>
      </c>
      <c r="E710" s="39" t="s">
        <v>2200</v>
      </c>
      <c r="F710" s="50">
        <v>55438</v>
      </c>
      <c r="G710" s="39" t="s">
        <v>2207</v>
      </c>
      <c r="H710" s="41"/>
      <c r="I710" s="41"/>
      <c r="J710" s="41"/>
      <c r="K710" s="40"/>
    </row>
    <row r="711" spans="1:11">
      <c r="A711" s="39" t="s">
        <v>264</v>
      </c>
      <c r="B711" s="39" t="s">
        <v>1154</v>
      </c>
      <c r="C711" s="39" t="s">
        <v>2206</v>
      </c>
      <c r="D711" s="39" t="s">
        <v>2205</v>
      </c>
      <c r="E711" s="39" t="s">
        <v>2200</v>
      </c>
      <c r="F711" s="50">
        <v>55409</v>
      </c>
      <c r="G711" s="39" t="s">
        <v>2204</v>
      </c>
      <c r="H711" s="41"/>
      <c r="I711" s="41"/>
      <c r="J711" s="41"/>
      <c r="K711" s="40"/>
    </row>
    <row r="712" spans="1:11">
      <c r="A712" s="39" t="s">
        <v>1194</v>
      </c>
      <c r="B712" s="39" t="s">
        <v>2203</v>
      </c>
      <c r="C712" s="39" t="s">
        <v>2202</v>
      </c>
      <c r="D712" s="39" t="s">
        <v>2201</v>
      </c>
      <c r="E712" s="39" t="s">
        <v>2200</v>
      </c>
      <c r="F712" s="50">
        <v>55343</v>
      </c>
      <c r="G712" s="39" t="s">
        <v>2199</v>
      </c>
      <c r="H712" s="41"/>
      <c r="I712" s="41"/>
      <c r="J712" s="41"/>
      <c r="K712" s="40"/>
    </row>
    <row r="713" spans="1:11">
      <c r="A713" s="39" t="s">
        <v>48</v>
      </c>
      <c r="B713" s="39" t="s">
        <v>2198</v>
      </c>
      <c r="C713" s="39" t="s">
        <v>2197</v>
      </c>
      <c r="D713" s="39" t="s">
        <v>2196</v>
      </c>
      <c r="E713" s="39" t="s">
        <v>2173</v>
      </c>
      <c r="F713" s="50">
        <v>64081</v>
      </c>
      <c r="G713" s="39" t="s">
        <v>2195</v>
      </c>
      <c r="H713" s="41"/>
      <c r="I713" s="41"/>
      <c r="J713" s="41"/>
      <c r="K713" s="40"/>
    </row>
    <row r="714" spans="1:11">
      <c r="A714" s="39" t="s">
        <v>2194</v>
      </c>
      <c r="B714" s="39" t="s">
        <v>1098</v>
      </c>
      <c r="C714" s="39" t="s">
        <v>2193</v>
      </c>
      <c r="D714" s="39" t="s">
        <v>2192</v>
      </c>
      <c r="E714" s="39" t="s">
        <v>2173</v>
      </c>
      <c r="F714" s="50">
        <v>63105</v>
      </c>
      <c r="G714" s="39" t="s">
        <v>2191</v>
      </c>
      <c r="H714" s="41"/>
      <c r="I714" s="41"/>
      <c r="J714" s="41"/>
      <c r="K714" s="40"/>
    </row>
    <row r="715" spans="1:11">
      <c r="A715" s="39" t="s">
        <v>160</v>
      </c>
      <c r="B715" s="39" t="s">
        <v>2190</v>
      </c>
      <c r="C715" s="39" t="s">
        <v>2189</v>
      </c>
      <c r="D715" s="39" t="s">
        <v>2182</v>
      </c>
      <c r="E715" s="39" t="s">
        <v>2173</v>
      </c>
      <c r="F715" s="50">
        <v>63105</v>
      </c>
      <c r="G715" s="39" t="s">
        <v>2188</v>
      </c>
      <c r="H715" s="41"/>
      <c r="I715" s="41"/>
      <c r="J715" s="41"/>
      <c r="K715" s="40"/>
    </row>
    <row r="716" spans="1:11">
      <c r="A716" s="39" t="s">
        <v>430</v>
      </c>
      <c r="B716" s="39" t="s">
        <v>1133</v>
      </c>
      <c r="C716" s="39" t="s">
        <v>2187</v>
      </c>
      <c r="D716" s="39" t="s">
        <v>2186</v>
      </c>
      <c r="E716" s="39" t="s">
        <v>2173</v>
      </c>
      <c r="F716" s="50">
        <v>65648</v>
      </c>
      <c r="G716" s="39" t="s">
        <v>2185</v>
      </c>
      <c r="H716" s="41"/>
      <c r="I716" s="41"/>
      <c r="J716" s="41"/>
      <c r="K716" s="40"/>
    </row>
    <row r="717" spans="1:11">
      <c r="A717" s="39" t="s">
        <v>168</v>
      </c>
      <c r="B717" s="39" t="s">
        <v>2184</v>
      </c>
      <c r="C717" s="39" t="s">
        <v>2183</v>
      </c>
      <c r="D717" s="39" t="s">
        <v>2182</v>
      </c>
      <c r="E717" s="39" t="s">
        <v>2173</v>
      </c>
      <c r="F717" s="50">
        <v>63146</v>
      </c>
      <c r="G717" s="39" t="s">
        <v>2181</v>
      </c>
      <c r="H717" s="41"/>
      <c r="I717" s="41"/>
      <c r="J717" s="41"/>
      <c r="K717" s="40"/>
    </row>
    <row r="718" spans="1:11">
      <c r="A718" s="39" t="s">
        <v>737</v>
      </c>
      <c r="B718" s="39" t="s">
        <v>2180</v>
      </c>
      <c r="C718" s="39" t="s">
        <v>2179</v>
      </c>
      <c r="D718" s="39" t="s">
        <v>2178</v>
      </c>
      <c r="E718" s="39" t="s">
        <v>2173</v>
      </c>
      <c r="F718" s="50">
        <v>63130</v>
      </c>
      <c r="G718" s="39" t="s">
        <v>2177</v>
      </c>
      <c r="H718" s="41"/>
      <c r="I718" s="41"/>
      <c r="J718" s="41"/>
      <c r="K718" s="40"/>
    </row>
    <row r="719" spans="1:11">
      <c r="A719" s="39" t="s">
        <v>2176</v>
      </c>
      <c r="B719" s="39" t="s">
        <v>1125</v>
      </c>
      <c r="C719" s="39" t="s">
        <v>2175</v>
      </c>
      <c r="D719" s="39" t="s">
        <v>2174</v>
      </c>
      <c r="E719" s="39" t="s">
        <v>2173</v>
      </c>
      <c r="F719" s="50">
        <v>63303</v>
      </c>
      <c r="G719" s="39" t="s">
        <v>2172</v>
      </c>
      <c r="H719" s="41"/>
      <c r="I719" s="41"/>
      <c r="J719" s="41"/>
      <c r="K719" s="40"/>
    </row>
    <row r="720" spans="1:11">
      <c r="A720" s="39" t="s">
        <v>1103</v>
      </c>
      <c r="B720" s="39" t="s">
        <v>2171</v>
      </c>
      <c r="C720" s="39" t="s">
        <v>2170</v>
      </c>
      <c r="D720" s="39" t="s">
        <v>2169</v>
      </c>
      <c r="E720" s="39" t="s">
        <v>2164</v>
      </c>
      <c r="F720" s="50">
        <v>38967</v>
      </c>
      <c r="G720" s="39" t="s">
        <v>2168</v>
      </c>
      <c r="H720" s="41">
        <v>1100</v>
      </c>
      <c r="I720" s="41"/>
      <c r="J720" s="41"/>
      <c r="K720" s="40">
        <f ca="1">TODAY()-39</f>
        <v>43955</v>
      </c>
    </row>
    <row r="721" spans="1:11">
      <c r="A721" s="39" t="s">
        <v>2167</v>
      </c>
      <c r="B721" s="39" t="s">
        <v>1066</v>
      </c>
      <c r="C721" s="39" t="s">
        <v>2166</v>
      </c>
      <c r="D721" s="39" t="s">
        <v>2165</v>
      </c>
      <c r="E721" s="39" t="s">
        <v>2164</v>
      </c>
      <c r="F721" s="50">
        <v>39120</v>
      </c>
      <c r="G721" s="39" t="s">
        <v>2163</v>
      </c>
      <c r="H721" s="41"/>
      <c r="I721" s="41"/>
      <c r="J721" s="41"/>
      <c r="K721" s="40"/>
    </row>
    <row r="722" spans="1:11">
      <c r="A722" s="39" t="s">
        <v>160</v>
      </c>
      <c r="B722" s="39" t="s">
        <v>2162</v>
      </c>
      <c r="C722" s="39" t="s">
        <v>2161</v>
      </c>
      <c r="D722" s="39" t="s">
        <v>2160</v>
      </c>
      <c r="E722" s="39" t="s">
        <v>2156</v>
      </c>
      <c r="F722" s="50">
        <v>59901</v>
      </c>
      <c r="G722" s="39" t="s">
        <v>2159</v>
      </c>
      <c r="H722" s="41">
        <v>1100</v>
      </c>
      <c r="I722" s="41"/>
      <c r="J722" s="41"/>
      <c r="K722" s="40">
        <f ca="1">TODAY()-44</f>
        <v>43950</v>
      </c>
    </row>
    <row r="723" spans="1:11">
      <c r="A723" s="39" t="s">
        <v>900</v>
      </c>
      <c r="B723" s="39" t="s">
        <v>120</v>
      </c>
      <c r="C723" s="39" t="s">
        <v>2158</v>
      </c>
      <c r="D723" s="39" t="s">
        <v>2157</v>
      </c>
      <c r="E723" s="39" t="s">
        <v>2156</v>
      </c>
      <c r="F723" s="50">
        <v>59874</v>
      </c>
      <c r="G723" s="39" t="s">
        <v>2155</v>
      </c>
      <c r="H723" s="41"/>
      <c r="I723" s="41"/>
      <c r="J723" s="41"/>
      <c r="K723" s="40"/>
    </row>
    <row r="724" spans="1:11">
      <c r="A724" s="39" t="s">
        <v>587</v>
      </c>
      <c r="B724" s="39" t="s">
        <v>154</v>
      </c>
      <c r="C724" s="39" t="s">
        <v>2154</v>
      </c>
      <c r="D724" s="39" t="s">
        <v>2118</v>
      </c>
      <c r="E724" s="39" t="s">
        <v>2114</v>
      </c>
      <c r="F724" s="50">
        <v>27605</v>
      </c>
      <c r="G724" s="39" t="s">
        <v>2153</v>
      </c>
      <c r="H724" s="41">
        <v>1100</v>
      </c>
      <c r="I724" s="41"/>
      <c r="J724" s="41"/>
      <c r="K724" s="40">
        <f ca="1">TODAY()-21</f>
        <v>43973</v>
      </c>
    </row>
    <row r="725" spans="1:11">
      <c r="A725" s="39" t="s">
        <v>2152</v>
      </c>
      <c r="B725" s="39" t="s">
        <v>2151</v>
      </c>
      <c r="C725" s="39" t="s">
        <v>2150</v>
      </c>
      <c r="D725" s="39" t="s">
        <v>2118</v>
      </c>
      <c r="E725" s="39" t="s">
        <v>2114</v>
      </c>
      <c r="F725" s="50">
        <v>27615</v>
      </c>
      <c r="G725" s="39" t="s">
        <v>2149</v>
      </c>
      <c r="H725" s="41"/>
      <c r="I725" s="41"/>
      <c r="J725" s="41"/>
      <c r="K725" s="40"/>
    </row>
    <row r="726" spans="1:11">
      <c r="A726" s="39" t="s">
        <v>2148</v>
      </c>
      <c r="B726" s="39" t="s">
        <v>2147</v>
      </c>
      <c r="C726" s="39" t="s">
        <v>2146</v>
      </c>
      <c r="D726" s="39" t="s">
        <v>2145</v>
      </c>
      <c r="E726" s="39" t="s">
        <v>2114</v>
      </c>
      <c r="F726" s="50">
        <v>27403</v>
      </c>
      <c r="G726" s="39" t="s">
        <v>2144</v>
      </c>
      <c r="H726" s="41"/>
      <c r="I726" s="41"/>
      <c r="J726" s="41"/>
      <c r="K726" s="40"/>
    </row>
    <row r="727" spans="1:11">
      <c r="A727" s="39" t="s">
        <v>48</v>
      </c>
      <c r="B727" s="39" t="s">
        <v>2143</v>
      </c>
      <c r="C727" s="39" t="s">
        <v>2142</v>
      </c>
      <c r="D727" s="39" t="s">
        <v>2141</v>
      </c>
      <c r="E727" s="39" t="s">
        <v>2114</v>
      </c>
      <c r="F727" s="50">
        <v>28805</v>
      </c>
      <c r="G727" s="39" t="s">
        <v>2140</v>
      </c>
      <c r="H727" s="41"/>
      <c r="I727" s="41"/>
      <c r="J727" s="41"/>
      <c r="K727" s="40"/>
    </row>
    <row r="728" spans="1:11">
      <c r="A728" s="39" t="s">
        <v>2139</v>
      </c>
      <c r="B728" s="39" t="s">
        <v>1088</v>
      </c>
      <c r="C728" s="39" t="s">
        <v>2138</v>
      </c>
      <c r="D728" s="39" t="s">
        <v>2137</v>
      </c>
      <c r="E728" s="39" t="s">
        <v>2114</v>
      </c>
      <c r="F728" s="50">
        <v>27510</v>
      </c>
      <c r="G728" s="39" t="s">
        <v>2136</v>
      </c>
      <c r="H728" s="41"/>
      <c r="I728" s="41"/>
      <c r="J728" s="41"/>
      <c r="K728" s="40"/>
    </row>
    <row r="729" spans="1:11">
      <c r="A729" s="39" t="s">
        <v>2135</v>
      </c>
      <c r="B729" s="39" t="s">
        <v>1079</v>
      </c>
      <c r="C729" s="39" t="s">
        <v>2134</v>
      </c>
      <c r="D729" s="39" t="s">
        <v>2083</v>
      </c>
      <c r="E729" s="39" t="s">
        <v>2114</v>
      </c>
      <c r="F729" s="50">
        <v>27705</v>
      </c>
      <c r="G729" s="39" t="s">
        <v>2133</v>
      </c>
      <c r="H729" s="41"/>
      <c r="I729" s="41"/>
      <c r="J729" s="41"/>
      <c r="K729" s="40"/>
    </row>
    <row r="730" spans="1:11">
      <c r="A730" s="39" t="s">
        <v>1076</v>
      </c>
      <c r="B730" s="39" t="s">
        <v>2132</v>
      </c>
      <c r="C730" s="39" t="s">
        <v>2131</v>
      </c>
      <c r="D730" s="39" t="s">
        <v>2130</v>
      </c>
      <c r="E730" s="39" t="s">
        <v>2114</v>
      </c>
      <c r="F730" s="50">
        <v>28105</v>
      </c>
      <c r="G730" s="39" t="s">
        <v>2129</v>
      </c>
      <c r="H730" s="41"/>
      <c r="I730" s="41"/>
      <c r="J730" s="41"/>
      <c r="K730" s="40"/>
    </row>
    <row r="731" spans="1:11">
      <c r="A731" s="39" t="s">
        <v>2128</v>
      </c>
      <c r="B731" s="39" t="s">
        <v>923</v>
      </c>
      <c r="C731" s="39" t="s">
        <v>2127</v>
      </c>
      <c r="D731" s="39" t="s">
        <v>2126</v>
      </c>
      <c r="E731" s="39" t="s">
        <v>2114</v>
      </c>
      <c r="F731" s="50">
        <v>27565</v>
      </c>
      <c r="G731" s="39" t="s">
        <v>2125</v>
      </c>
      <c r="H731" s="41"/>
      <c r="I731" s="41"/>
      <c r="J731" s="41"/>
      <c r="K731" s="40"/>
    </row>
    <row r="732" spans="1:11">
      <c r="A732" s="39" t="s">
        <v>2124</v>
      </c>
      <c r="B732" s="39" t="s">
        <v>2123</v>
      </c>
      <c r="C732" s="39" t="s">
        <v>2122</v>
      </c>
      <c r="D732" s="39" t="s">
        <v>1973</v>
      </c>
      <c r="E732" s="39" t="s">
        <v>2114</v>
      </c>
      <c r="F732" s="50">
        <v>28211</v>
      </c>
      <c r="G732" s="39" t="s">
        <v>2121</v>
      </c>
      <c r="H732" s="41"/>
      <c r="I732" s="41"/>
      <c r="J732" s="41"/>
      <c r="K732" s="40"/>
    </row>
    <row r="733" spans="1:11">
      <c r="A733" s="39" t="s">
        <v>587</v>
      </c>
      <c r="B733" s="39" t="s">
        <v>2120</v>
      </c>
      <c r="C733" s="39" t="s">
        <v>2119</v>
      </c>
      <c r="D733" s="39" t="s">
        <v>2118</v>
      </c>
      <c r="E733" s="39" t="s">
        <v>2114</v>
      </c>
      <c r="F733" s="50">
        <v>27612</v>
      </c>
      <c r="G733" s="39" t="s">
        <v>2117</v>
      </c>
      <c r="H733" s="41"/>
      <c r="I733" s="41"/>
      <c r="J733" s="41"/>
      <c r="K733" s="40"/>
    </row>
    <row r="734" spans="1:11">
      <c r="A734" s="39" t="s">
        <v>663</v>
      </c>
      <c r="B734" s="39" t="s">
        <v>2116</v>
      </c>
      <c r="C734" s="39" t="s">
        <v>2115</v>
      </c>
      <c r="D734" s="39" t="s">
        <v>1973</v>
      </c>
      <c r="E734" s="39" t="s">
        <v>2114</v>
      </c>
      <c r="F734" s="50">
        <v>28203</v>
      </c>
      <c r="G734" s="39" t="s">
        <v>2113</v>
      </c>
      <c r="H734" s="41"/>
      <c r="I734" s="41"/>
      <c r="J734" s="41"/>
      <c r="K734" s="40"/>
    </row>
    <row r="735" spans="1:11">
      <c r="A735" s="39" t="s">
        <v>1039</v>
      </c>
      <c r="B735" s="39" t="s">
        <v>2112</v>
      </c>
      <c r="C735" s="39" t="s">
        <v>2111</v>
      </c>
      <c r="D735" s="39" t="s">
        <v>2106</v>
      </c>
      <c r="E735" s="39" t="s">
        <v>2097</v>
      </c>
      <c r="F735" s="50">
        <v>68132</v>
      </c>
      <c r="G735" s="39" t="s">
        <v>2110</v>
      </c>
      <c r="H735" s="41">
        <v>1100</v>
      </c>
      <c r="I735" s="41"/>
      <c r="J735" s="41"/>
      <c r="K735" s="40">
        <f ca="1">TODAY()-59</f>
        <v>43935</v>
      </c>
    </row>
    <row r="736" spans="1:11">
      <c r="A736" s="39" t="s">
        <v>2109</v>
      </c>
      <c r="B736" s="39" t="s">
        <v>2108</v>
      </c>
      <c r="C736" s="39" t="s">
        <v>2107</v>
      </c>
      <c r="D736" s="39" t="s">
        <v>2106</v>
      </c>
      <c r="E736" s="39" t="s">
        <v>2097</v>
      </c>
      <c r="F736" s="50">
        <v>68106</v>
      </c>
      <c r="G736" s="39" t="s">
        <v>2105</v>
      </c>
      <c r="H736" s="41">
        <v>1100</v>
      </c>
      <c r="I736" s="41"/>
      <c r="J736" s="41"/>
      <c r="K736" s="40">
        <f ca="1">TODAY()-40</f>
        <v>43954</v>
      </c>
    </row>
    <row r="737" spans="1:11">
      <c r="A737" s="39" t="s">
        <v>1118</v>
      </c>
      <c r="B737" s="39" t="s">
        <v>2104</v>
      </c>
      <c r="C737" s="39" t="s">
        <v>2103</v>
      </c>
      <c r="D737" s="39" t="s">
        <v>2102</v>
      </c>
      <c r="E737" s="39" t="s">
        <v>2097</v>
      </c>
      <c r="F737" s="50">
        <v>68123</v>
      </c>
      <c r="G737" s="39" t="s">
        <v>2101</v>
      </c>
      <c r="H737" s="41"/>
      <c r="I737" s="41"/>
      <c r="J737" s="41"/>
      <c r="K737" s="40"/>
    </row>
    <row r="738" spans="1:11">
      <c r="A738" s="39" t="s">
        <v>48</v>
      </c>
      <c r="B738" s="39" t="s">
        <v>2100</v>
      </c>
      <c r="C738" s="39" t="s">
        <v>2099</v>
      </c>
      <c r="D738" s="39" t="s">
        <v>2098</v>
      </c>
      <c r="E738" s="39" t="s">
        <v>2097</v>
      </c>
      <c r="F738" s="50">
        <v>68801</v>
      </c>
      <c r="G738" s="39" t="s">
        <v>2096</v>
      </c>
      <c r="H738" s="41"/>
      <c r="I738" s="41"/>
      <c r="J738" s="41"/>
      <c r="K738" s="40"/>
    </row>
    <row r="739" spans="1:11">
      <c r="A739" s="39" t="s">
        <v>2095</v>
      </c>
      <c r="B739" s="39" t="s">
        <v>2094</v>
      </c>
      <c r="C739" s="39" t="s">
        <v>2093</v>
      </c>
      <c r="D739" s="39" t="s">
        <v>1978</v>
      </c>
      <c r="E739" s="39" t="s">
        <v>1954</v>
      </c>
      <c r="F739" s="50">
        <v>3431</v>
      </c>
      <c r="G739" s="39" t="s">
        <v>2092</v>
      </c>
      <c r="H739" s="41">
        <v>1100</v>
      </c>
      <c r="I739" s="41">
        <v>495</v>
      </c>
      <c r="J739" s="41"/>
      <c r="K739" s="40">
        <f ca="1">TODAY()-43</f>
        <v>43951</v>
      </c>
    </row>
    <row r="740" spans="1:11">
      <c r="A740" s="39" t="s">
        <v>2091</v>
      </c>
      <c r="B740" s="39" t="s">
        <v>1013</v>
      </c>
      <c r="C740" s="39" t="s">
        <v>2090</v>
      </c>
      <c r="D740" s="39" t="s">
        <v>2036</v>
      </c>
      <c r="E740" s="39" t="s">
        <v>1954</v>
      </c>
      <c r="F740" s="50">
        <v>3104</v>
      </c>
      <c r="G740" s="39" t="s">
        <v>2089</v>
      </c>
      <c r="H740" s="41">
        <v>1100</v>
      </c>
      <c r="I740" s="41">
        <v>495</v>
      </c>
      <c r="J740" s="41"/>
      <c r="K740" s="40">
        <f ca="1">TODAY()-16</f>
        <v>43978</v>
      </c>
    </row>
    <row r="741" spans="1:11">
      <c r="A741" s="39" t="s">
        <v>909</v>
      </c>
      <c r="B741" s="39" t="s">
        <v>2088</v>
      </c>
      <c r="C741" s="39" t="s">
        <v>2087</v>
      </c>
      <c r="D741" s="39" t="s">
        <v>496</v>
      </c>
      <c r="E741" s="39" t="s">
        <v>1954</v>
      </c>
      <c r="F741" s="50">
        <v>3036</v>
      </c>
      <c r="G741" s="39" t="s">
        <v>2086</v>
      </c>
      <c r="H741" s="41">
        <v>1100</v>
      </c>
      <c r="I741" s="41"/>
      <c r="J741" s="41"/>
      <c r="K741" s="40">
        <f ca="1">TODAY()-57</f>
        <v>43937</v>
      </c>
    </row>
    <row r="742" spans="1:11">
      <c r="A742" s="39" t="s">
        <v>1194</v>
      </c>
      <c r="B742" s="39" t="s">
        <v>2085</v>
      </c>
      <c r="C742" s="39" t="s">
        <v>2084</v>
      </c>
      <c r="D742" s="39" t="s">
        <v>2083</v>
      </c>
      <c r="E742" s="39" t="s">
        <v>1954</v>
      </c>
      <c r="F742" s="50">
        <v>3824</v>
      </c>
      <c r="G742" s="39" t="s">
        <v>2082</v>
      </c>
      <c r="H742" s="41">
        <v>1100</v>
      </c>
      <c r="I742" s="41"/>
      <c r="J742" s="41"/>
      <c r="K742" s="40">
        <f ca="1">TODAY()-5</f>
        <v>43989</v>
      </c>
    </row>
    <row r="743" spans="1:11">
      <c r="A743" s="39" t="s">
        <v>160</v>
      </c>
      <c r="B743" s="39" t="s">
        <v>2081</v>
      </c>
      <c r="C743" s="39" t="s">
        <v>2080</v>
      </c>
      <c r="D743" s="39" t="s">
        <v>2079</v>
      </c>
      <c r="E743" s="39" t="s">
        <v>1954</v>
      </c>
      <c r="F743" s="50">
        <v>3447</v>
      </c>
      <c r="G743" s="39" t="s">
        <v>2078</v>
      </c>
      <c r="H743" s="41"/>
      <c r="I743" s="41"/>
      <c r="J743" s="41"/>
      <c r="K743" s="40"/>
    </row>
    <row r="744" spans="1:11">
      <c r="A744" s="39" t="s">
        <v>541</v>
      </c>
      <c r="B744" s="39" t="s">
        <v>2077</v>
      </c>
      <c r="C744" s="39" t="s">
        <v>2076</v>
      </c>
      <c r="D744" s="39" t="s">
        <v>2075</v>
      </c>
      <c r="E744" s="39" t="s">
        <v>1954</v>
      </c>
      <c r="F744" s="50">
        <v>3086</v>
      </c>
      <c r="G744" s="39" t="s">
        <v>2074</v>
      </c>
      <c r="H744" s="41"/>
      <c r="I744" s="41"/>
      <c r="J744" s="41"/>
      <c r="K744" s="40"/>
    </row>
    <row r="745" spans="1:11">
      <c r="A745" s="39" t="s">
        <v>2073</v>
      </c>
      <c r="B745" s="39" t="s">
        <v>1006</v>
      </c>
      <c r="C745" s="39" t="s">
        <v>2072</v>
      </c>
      <c r="D745" s="39" t="s">
        <v>2071</v>
      </c>
      <c r="E745" s="39" t="s">
        <v>1954</v>
      </c>
      <c r="F745" s="50">
        <v>3830</v>
      </c>
      <c r="G745" s="39" t="s">
        <v>2070</v>
      </c>
      <c r="H745" s="41"/>
      <c r="I745" s="41"/>
      <c r="J745" s="41"/>
      <c r="K745" s="40"/>
    </row>
    <row r="746" spans="1:11">
      <c r="A746" s="39" t="s">
        <v>868</v>
      </c>
      <c r="B746" s="39" t="s">
        <v>2069</v>
      </c>
      <c r="C746" s="39" t="s">
        <v>2068</v>
      </c>
      <c r="D746" s="39" t="s">
        <v>1955</v>
      </c>
      <c r="E746" s="39" t="s">
        <v>1954</v>
      </c>
      <c r="F746" s="50">
        <v>3229</v>
      </c>
      <c r="G746" s="39" t="s">
        <v>2067</v>
      </c>
      <c r="H746" s="41"/>
      <c r="I746" s="41"/>
      <c r="J746" s="41"/>
      <c r="K746" s="40"/>
    </row>
    <row r="747" spans="1:11">
      <c r="A747" s="39" t="s">
        <v>882</v>
      </c>
      <c r="B747" s="39" t="s">
        <v>2066</v>
      </c>
      <c r="C747" s="39" t="s">
        <v>2065</v>
      </c>
      <c r="D747" s="39" t="s">
        <v>2064</v>
      </c>
      <c r="E747" s="39" t="s">
        <v>1954</v>
      </c>
      <c r="F747" s="50">
        <v>3820</v>
      </c>
      <c r="G747" s="39" t="s">
        <v>2063</v>
      </c>
      <c r="H747" s="41"/>
      <c r="I747" s="41"/>
      <c r="J747" s="41"/>
      <c r="K747" s="40"/>
    </row>
    <row r="748" spans="1:11">
      <c r="A748" s="39" t="s">
        <v>2062</v>
      </c>
      <c r="B748" s="39" t="s">
        <v>971</v>
      </c>
      <c r="C748" s="39" t="s">
        <v>2061</v>
      </c>
      <c r="D748" s="39" t="s">
        <v>2060</v>
      </c>
      <c r="E748" s="39" t="s">
        <v>1954</v>
      </c>
      <c r="F748" s="50">
        <v>3045</v>
      </c>
      <c r="G748" s="39" t="s">
        <v>2059</v>
      </c>
      <c r="H748" s="41"/>
      <c r="I748" s="41"/>
      <c r="J748" s="41"/>
      <c r="K748" s="40"/>
    </row>
    <row r="749" spans="1:11">
      <c r="A749" s="39" t="s">
        <v>2058</v>
      </c>
      <c r="B749" s="39" t="s">
        <v>971</v>
      </c>
      <c r="C749" s="39" t="s">
        <v>2057</v>
      </c>
      <c r="D749" s="39" t="s">
        <v>2002</v>
      </c>
      <c r="E749" s="39" t="s">
        <v>1954</v>
      </c>
      <c r="F749" s="50">
        <v>3802</v>
      </c>
      <c r="G749" s="39" t="s">
        <v>2056</v>
      </c>
      <c r="H749" s="41"/>
      <c r="I749" s="41"/>
      <c r="J749" s="41"/>
      <c r="K749" s="40"/>
    </row>
    <row r="750" spans="1:11">
      <c r="A750" s="39" t="s">
        <v>2055</v>
      </c>
      <c r="B750" s="39" t="s">
        <v>2054</v>
      </c>
      <c r="C750" s="39" t="s">
        <v>2053</v>
      </c>
      <c r="D750" s="39" t="s">
        <v>2052</v>
      </c>
      <c r="E750" s="39" t="s">
        <v>1954</v>
      </c>
      <c r="F750" s="50">
        <v>3246</v>
      </c>
      <c r="G750" s="39" t="s">
        <v>2051</v>
      </c>
      <c r="H750" s="41"/>
      <c r="I750" s="41"/>
      <c r="J750" s="41"/>
      <c r="K750" s="40"/>
    </row>
    <row r="751" spans="1:11">
      <c r="A751" s="39" t="s">
        <v>2050</v>
      </c>
      <c r="B751" s="39" t="s">
        <v>2049</v>
      </c>
      <c r="C751" s="39" t="s">
        <v>2048</v>
      </c>
      <c r="D751" s="39" t="s">
        <v>1318</v>
      </c>
      <c r="E751" s="39" t="s">
        <v>1954</v>
      </c>
      <c r="F751" s="50">
        <v>3867</v>
      </c>
      <c r="G751" s="39" t="s">
        <v>2047</v>
      </c>
      <c r="H751" s="41"/>
      <c r="I751" s="41"/>
      <c r="J751" s="41"/>
      <c r="K751" s="40"/>
    </row>
    <row r="752" spans="1:11">
      <c r="A752" s="39" t="s">
        <v>2046</v>
      </c>
      <c r="B752" s="39" t="s">
        <v>967</v>
      </c>
      <c r="C752" s="39" t="s">
        <v>2045</v>
      </c>
      <c r="D752" s="39" t="s">
        <v>2044</v>
      </c>
      <c r="E752" s="39" t="s">
        <v>1954</v>
      </c>
      <c r="F752" s="50">
        <v>3451</v>
      </c>
      <c r="G752" s="39" t="s">
        <v>2043</v>
      </c>
      <c r="H752" s="41"/>
      <c r="I752" s="41"/>
      <c r="J752" s="41"/>
      <c r="K752" s="40"/>
    </row>
    <row r="753" spans="1:11">
      <c r="A753" s="39" t="s">
        <v>2042</v>
      </c>
      <c r="B753" s="39" t="s">
        <v>1051</v>
      </c>
      <c r="C753" s="39" t="s">
        <v>2041</v>
      </c>
      <c r="D753" s="39" t="s">
        <v>2040</v>
      </c>
      <c r="E753" s="39" t="s">
        <v>1954</v>
      </c>
      <c r="F753" s="50">
        <v>3773</v>
      </c>
      <c r="G753" s="39" t="s">
        <v>2039</v>
      </c>
      <c r="H753" s="41"/>
      <c r="I753" s="41"/>
      <c r="J753" s="41"/>
      <c r="K753" s="40"/>
    </row>
    <row r="754" spans="1:11">
      <c r="A754" s="39" t="s">
        <v>531</v>
      </c>
      <c r="B754" s="39" t="s">
        <v>2038</v>
      </c>
      <c r="C754" s="39" t="s">
        <v>2037</v>
      </c>
      <c r="D754" s="39" t="s">
        <v>2036</v>
      </c>
      <c r="E754" s="39" t="s">
        <v>1954</v>
      </c>
      <c r="F754" s="50">
        <v>3104</v>
      </c>
      <c r="G754" s="39" t="s">
        <v>2035</v>
      </c>
      <c r="H754" s="41"/>
      <c r="I754" s="41"/>
      <c r="J754" s="41"/>
      <c r="K754" s="40"/>
    </row>
    <row r="755" spans="1:11">
      <c r="A755" s="39" t="s">
        <v>331</v>
      </c>
      <c r="B755" s="39" t="s">
        <v>947</v>
      </c>
      <c r="C755" s="39" t="s">
        <v>2034</v>
      </c>
      <c r="D755" s="39" t="s">
        <v>2033</v>
      </c>
      <c r="E755" s="39" t="s">
        <v>1954</v>
      </c>
      <c r="F755" s="50">
        <v>3049</v>
      </c>
      <c r="G755" s="39" t="s">
        <v>2032</v>
      </c>
      <c r="H755" s="41"/>
      <c r="I755" s="41"/>
      <c r="J755" s="41"/>
      <c r="K755" s="40"/>
    </row>
    <row r="756" spans="1:11">
      <c r="A756" s="39" t="s">
        <v>545</v>
      </c>
      <c r="B756" s="39" t="s">
        <v>938</v>
      </c>
      <c r="C756" s="39" t="s">
        <v>2031</v>
      </c>
      <c r="D756" s="39" t="s">
        <v>2027</v>
      </c>
      <c r="E756" s="39" t="s">
        <v>1954</v>
      </c>
      <c r="F756" s="50">
        <v>3281</v>
      </c>
      <c r="G756" s="39" t="s">
        <v>2030</v>
      </c>
      <c r="H756" s="41"/>
      <c r="I756" s="41"/>
      <c r="J756" s="41"/>
      <c r="K756" s="40"/>
    </row>
    <row r="757" spans="1:11">
      <c r="A757" s="39" t="s">
        <v>2029</v>
      </c>
      <c r="B757" s="39" t="s">
        <v>927</v>
      </c>
      <c r="C757" s="39" t="s">
        <v>2028</v>
      </c>
      <c r="D757" s="39" t="s">
        <v>2027</v>
      </c>
      <c r="E757" s="39" t="s">
        <v>1954</v>
      </c>
      <c r="F757" s="50">
        <v>3281</v>
      </c>
      <c r="G757" s="39" t="s">
        <v>2026</v>
      </c>
      <c r="H757" s="41"/>
      <c r="I757" s="41"/>
      <c r="J757" s="41"/>
      <c r="K757" s="40"/>
    </row>
    <row r="758" spans="1:11">
      <c r="A758" s="39" t="s">
        <v>450</v>
      </c>
      <c r="B758" s="39" t="s">
        <v>805</v>
      </c>
      <c r="C758" s="39" t="s">
        <v>2025</v>
      </c>
      <c r="D758" s="39" t="s">
        <v>2024</v>
      </c>
      <c r="E758" s="39" t="s">
        <v>1954</v>
      </c>
      <c r="F758" s="50">
        <v>3894</v>
      </c>
      <c r="G758" s="39" t="s">
        <v>2023</v>
      </c>
      <c r="H758" s="41"/>
      <c r="I758" s="41"/>
      <c r="J758" s="41"/>
      <c r="K758" s="40"/>
    </row>
    <row r="759" spans="1:11">
      <c r="A759" s="39" t="s">
        <v>829</v>
      </c>
      <c r="B759" s="39" t="s">
        <v>2022</v>
      </c>
      <c r="C759" s="39" t="s">
        <v>2021</v>
      </c>
      <c r="D759" s="39" t="s">
        <v>2020</v>
      </c>
      <c r="E759" s="39" t="s">
        <v>1954</v>
      </c>
      <c r="F759" s="50">
        <v>3304</v>
      </c>
      <c r="G759" s="39" t="s">
        <v>2019</v>
      </c>
      <c r="H759" s="41"/>
      <c r="I759" s="41"/>
      <c r="J759" s="41"/>
      <c r="K759" s="40"/>
    </row>
    <row r="760" spans="1:11">
      <c r="A760" s="39" t="s">
        <v>541</v>
      </c>
      <c r="B760" s="39" t="s">
        <v>2018</v>
      </c>
      <c r="C760" s="39" t="s">
        <v>2017</v>
      </c>
      <c r="D760" s="39" t="s">
        <v>2016</v>
      </c>
      <c r="E760" s="39" t="s">
        <v>1954</v>
      </c>
      <c r="F760" s="50">
        <v>3259</v>
      </c>
      <c r="G760" s="39" t="s">
        <v>2015</v>
      </c>
      <c r="H760" s="41"/>
      <c r="I760" s="41"/>
      <c r="J760" s="41"/>
      <c r="K760" s="40"/>
    </row>
    <row r="761" spans="1:11">
      <c r="A761" s="39" t="s">
        <v>858</v>
      </c>
      <c r="B761" s="39" t="s">
        <v>154</v>
      </c>
      <c r="C761" s="39" t="s">
        <v>2014</v>
      </c>
      <c r="D761" s="39" t="s">
        <v>1978</v>
      </c>
      <c r="E761" s="39" t="s">
        <v>1954</v>
      </c>
      <c r="F761" s="50">
        <v>3431</v>
      </c>
      <c r="G761" s="39" t="s">
        <v>2013</v>
      </c>
      <c r="H761" s="41"/>
      <c r="I761" s="41"/>
      <c r="J761" s="41"/>
      <c r="K761" s="40"/>
    </row>
    <row r="762" spans="1:11">
      <c r="A762" s="39" t="s">
        <v>1003</v>
      </c>
      <c r="B762" s="39" t="s">
        <v>2012</v>
      </c>
      <c r="C762" s="39" t="s">
        <v>2011</v>
      </c>
      <c r="D762" s="39" t="s">
        <v>2010</v>
      </c>
      <c r="E762" s="39" t="s">
        <v>1954</v>
      </c>
      <c r="F762" s="50">
        <v>3773</v>
      </c>
      <c r="G762" s="39" t="s">
        <v>2009</v>
      </c>
      <c r="H762" s="41"/>
      <c r="I762" s="41"/>
      <c r="J762" s="41"/>
      <c r="K762" s="40"/>
    </row>
    <row r="763" spans="1:11">
      <c r="A763" s="39" t="s">
        <v>2008</v>
      </c>
      <c r="B763" s="39" t="s">
        <v>916</v>
      </c>
      <c r="C763" s="39" t="s">
        <v>2007</v>
      </c>
      <c r="D763" s="39" t="s">
        <v>2006</v>
      </c>
      <c r="E763" s="39" t="s">
        <v>1954</v>
      </c>
      <c r="F763" s="50">
        <v>3603</v>
      </c>
      <c r="G763" s="39" t="s">
        <v>2005</v>
      </c>
      <c r="H763" s="41"/>
      <c r="I763" s="41"/>
      <c r="J763" s="41"/>
      <c r="K763" s="40"/>
    </row>
    <row r="764" spans="1:11">
      <c r="A764" s="39" t="s">
        <v>651</v>
      </c>
      <c r="B764" s="39" t="s">
        <v>2004</v>
      </c>
      <c r="C764" s="39" t="s">
        <v>2003</v>
      </c>
      <c r="D764" s="39" t="s">
        <v>2002</v>
      </c>
      <c r="E764" s="39" t="s">
        <v>1954</v>
      </c>
      <c r="F764" s="50">
        <v>3801</v>
      </c>
      <c r="G764" s="39" t="s">
        <v>2001</v>
      </c>
      <c r="H764" s="41"/>
      <c r="I764" s="41"/>
      <c r="J764" s="41"/>
      <c r="K764" s="40"/>
    </row>
    <row r="765" spans="1:11">
      <c r="A765" s="39" t="s">
        <v>2000</v>
      </c>
      <c r="B765" s="39" t="s">
        <v>1999</v>
      </c>
      <c r="C765" s="39" t="s">
        <v>1998</v>
      </c>
      <c r="D765" s="39" t="s">
        <v>1997</v>
      </c>
      <c r="E765" s="39" t="s">
        <v>1954</v>
      </c>
      <c r="F765" s="50">
        <v>3110</v>
      </c>
      <c r="G765" s="39" t="s">
        <v>1996</v>
      </c>
      <c r="H765" s="41"/>
      <c r="I765" s="41"/>
      <c r="J765" s="41"/>
      <c r="K765" s="40"/>
    </row>
    <row r="766" spans="1:11">
      <c r="A766" s="39" t="s">
        <v>959</v>
      </c>
      <c r="B766" s="39" t="s">
        <v>1995</v>
      </c>
      <c r="C766" s="39" t="s">
        <v>1994</v>
      </c>
      <c r="D766" s="39" t="s">
        <v>1975</v>
      </c>
      <c r="E766" s="39" t="s">
        <v>1954</v>
      </c>
      <c r="F766" s="50">
        <v>3301</v>
      </c>
      <c r="G766" s="39" t="s">
        <v>1993</v>
      </c>
      <c r="H766" s="41"/>
      <c r="I766" s="41"/>
      <c r="J766" s="41"/>
      <c r="K766" s="40"/>
    </row>
    <row r="767" spans="1:11">
      <c r="A767" s="39" t="s">
        <v>1992</v>
      </c>
      <c r="B767" s="39" t="s">
        <v>890</v>
      </c>
      <c r="C767" s="39" t="s">
        <v>1991</v>
      </c>
      <c r="D767" s="39" t="s">
        <v>1990</v>
      </c>
      <c r="E767" s="39" t="s">
        <v>1954</v>
      </c>
      <c r="F767" s="50">
        <v>3581</v>
      </c>
      <c r="G767" s="39" t="s">
        <v>1989</v>
      </c>
      <c r="H767" s="41"/>
      <c r="I767" s="41"/>
      <c r="J767" s="41"/>
      <c r="K767" s="40"/>
    </row>
    <row r="768" spans="1:11">
      <c r="A768" s="39" t="s">
        <v>1216</v>
      </c>
      <c r="B768" s="39" t="s">
        <v>523</v>
      </c>
      <c r="C768" s="39" t="s">
        <v>1988</v>
      </c>
      <c r="D768" s="39" t="s">
        <v>266</v>
      </c>
      <c r="E768" s="39" t="s">
        <v>1954</v>
      </c>
      <c r="F768" s="50">
        <v>3570</v>
      </c>
      <c r="G768" s="39" t="s">
        <v>1987</v>
      </c>
      <c r="H768" s="41"/>
      <c r="I768" s="41"/>
      <c r="J768" s="41"/>
      <c r="K768" s="40"/>
    </row>
    <row r="769" spans="1:11">
      <c r="A769" s="39" t="s">
        <v>1462</v>
      </c>
      <c r="B769" s="39" t="s">
        <v>886</v>
      </c>
      <c r="C769" s="39" t="s">
        <v>1986</v>
      </c>
      <c r="D769" s="39" t="s">
        <v>1975</v>
      </c>
      <c r="E769" s="39" t="s">
        <v>1954</v>
      </c>
      <c r="F769" s="50">
        <v>3301</v>
      </c>
      <c r="G769" s="39" t="s">
        <v>1985</v>
      </c>
      <c r="H769" s="41"/>
      <c r="I769" s="41"/>
      <c r="J769" s="41"/>
      <c r="K769" s="40"/>
    </row>
    <row r="770" spans="1:11">
      <c r="A770" s="39" t="s">
        <v>1984</v>
      </c>
      <c r="B770" s="39" t="s">
        <v>1983</v>
      </c>
      <c r="C770" s="39" t="s">
        <v>1982</v>
      </c>
      <c r="D770" s="39" t="s">
        <v>1978</v>
      </c>
      <c r="E770" s="39" t="s">
        <v>1954</v>
      </c>
      <c r="F770" s="50">
        <v>3431</v>
      </c>
      <c r="G770" s="39" t="s">
        <v>1981</v>
      </c>
      <c r="H770" s="41"/>
      <c r="I770" s="41"/>
      <c r="J770" s="41"/>
      <c r="K770" s="40"/>
    </row>
    <row r="771" spans="1:11">
      <c r="A771" s="39" t="s">
        <v>578</v>
      </c>
      <c r="B771" s="39" t="s">
        <v>1980</v>
      </c>
      <c r="C771" s="39" t="s">
        <v>1979</v>
      </c>
      <c r="D771" s="39" t="s">
        <v>1978</v>
      </c>
      <c r="E771" s="39" t="s">
        <v>1954</v>
      </c>
      <c r="F771" s="50">
        <v>3431</v>
      </c>
      <c r="G771" s="39" t="s">
        <v>1977</v>
      </c>
      <c r="H771" s="41"/>
      <c r="I771" s="41"/>
      <c r="J771" s="41"/>
      <c r="K771" s="40"/>
    </row>
    <row r="772" spans="1:11">
      <c r="A772" s="39" t="s">
        <v>494</v>
      </c>
      <c r="B772" s="39" t="s">
        <v>852</v>
      </c>
      <c r="C772" s="39" t="s">
        <v>1976</v>
      </c>
      <c r="D772" s="39" t="s">
        <v>1975</v>
      </c>
      <c r="E772" s="39" t="s">
        <v>1954</v>
      </c>
      <c r="F772" s="50">
        <v>3301</v>
      </c>
      <c r="G772" s="39" t="s">
        <v>1974</v>
      </c>
      <c r="H772" s="41"/>
      <c r="I772" s="41"/>
      <c r="J772" s="41"/>
      <c r="K772" s="40"/>
    </row>
    <row r="773" spans="1:11">
      <c r="A773" s="39" t="s">
        <v>1973</v>
      </c>
      <c r="B773" s="39" t="s">
        <v>1972</v>
      </c>
      <c r="C773" s="39" t="s">
        <v>1971</v>
      </c>
      <c r="D773" s="39" t="s">
        <v>1970</v>
      </c>
      <c r="E773" s="39" t="s">
        <v>1954</v>
      </c>
      <c r="F773" s="50">
        <v>3229</v>
      </c>
      <c r="G773" s="39" t="s">
        <v>1969</v>
      </c>
      <c r="H773" s="41"/>
      <c r="I773" s="41"/>
      <c r="J773" s="41"/>
      <c r="K773" s="40"/>
    </row>
    <row r="774" spans="1:11">
      <c r="A774" s="39" t="s">
        <v>1968</v>
      </c>
      <c r="B774" s="39" t="s">
        <v>848</v>
      </c>
      <c r="C774" s="39" t="s">
        <v>1967</v>
      </c>
      <c r="D774" s="39" t="s">
        <v>1966</v>
      </c>
      <c r="E774" s="39" t="s">
        <v>1954</v>
      </c>
      <c r="F774" s="50">
        <v>3255</v>
      </c>
      <c r="G774" s="39" t="s">
        <v>1965</v>
      </c>
      <c r="H774" s="41"/>
      <c r="I774" s="41"/>
      <c r="J774" s="41"/>
      <c r="K774" s="40"/>
    </row>
    <row r="775" spans="1:11">
      <c r="A775" s="39" t="s">
        <v>314</v>
      </c>
      <c r="B775" s="39" t="s">
        <v>843</v>
      </c>
      <c r="C775" s="39" t="s">
        <v>1964</v>
      </c>
      <c r="D775" s="39" t="s">
        <v>1963</v>
      </c>
      <c r="E775" s="39" t="s">
        <v>1954</v>
      </c>
      <c r="F775" s="50">
        <v>3755</v>
      </c>
      <c r="G775" s="39" t="s">
        <v>1962</v>
      </c>
      <c r="H775" s="41"/>
      <c r="I775" s="41"/>
      <c r="J775" s="41"/>
      <c r="K775" s="40"/>
    </row>
    <row r="776" spans="1:11">
      <c r="A776" s="39" t="s">
        <v>980</v>
      </c>
      <c r="B776" s="39" t="s">
        <v>1961</v>
      </c>
      <c r="C776" s="39" t="s">
        <v>1960</v>
      </c>
      <c r="D776" s="39" t="s">
        <v>1959</v>
      </c>
      <c r="E776" s="39" t="s">
        <v>1954</v>
      </c>
      <c r="F776" s="50">
        <v>3885</v>
      </c>
      <c r="G776" s="39" t="s">
        <v>1958</v>
      </c>
      <c r="H776" s="41"/>
      <c r="I776" s="41"/>
      <c r="J776" s="41"/>
      <c r="K776" s="40"/>
    </row>
    <row r="777" spans="1:11">
      <c r="A777" s="39" t="s">
        <v>235</v>
      </c>
      <c r="B777" s="39" t="s">
        <v>1957</v>
      </c>
      <c r="C777" s="39" t="s">
        <v>1956</v>
      </c>
      <c r="D777" s="39" t="s">
        <v>1955</v>
      </c>
      <c r="E777" s="39" t="s">
        <v>1954</v>
      </c>
      <c r="F777" s="50">
        <v>3229</v>
      </c>
      <c r="G777" s="39" t="s">
        <v>1953</v>
      </c>
      <c r="H777" s="41"/>
      <c r="I777" s="41"/>
      <c r="J777" s="41"/>
      <c r="K777" s="40"/>
    </row>
    <row r="778" spans="1:11">
      <c r="A778" s="39" t="s">
        <v>1952</v>
      </c>
      <c r="B778" s="39" t="s">
        <v>154</v>
      </c>
      <c r="C778" s="39" t="s">
        <v>1951</v>
      </c>
      <c r="D778" s="39" t="s">
        <v>1950</v>
      </c>
      <c r="E778" s="39" t="s">
        <v>1759</v>
      </c>
      <c r="F778" s="50">
        <v>7006</v>
      </c>
      <c r="G778" s="39" t="s">
        <v>1949</v>
      </c>
      <c r="H778" s="41">
        <v>1100</v>
      </c>
      <c r="I778" s="41">
        <v>495</v>
      </c>
      <c r="J778" s="41"/>
      <c r="K778" s="40">
        <f ca="1">TODAY()-28</f>
        <v>43966</v>
      </c>
    </row>
    <row r="779" spans="1:11">
      <c r="A779" s="39" t="s">
        <v>1948</v>
      </c>
      <c r="B779" s="39" t="s">
        <v>605</v>
      </c>
      <c r="C779" s="39" t="s">
        <v>1947</v>
      </c>
      <c r="D779" s="39" t="s">
        <v>1946</v>
      </c>
      <c r="E779" s="39" t="s">
        <v>1759</v>
      </c>
      <c r="F779" s="50">
        <v>7052</v>
      </c>
      <c r="G779" s="39" t="s">
        <v>1945</v>
      </c>
      <c r="H779" s="41">
        <v>1100</v>
      </c>
      <c r="I779" s="41"/>
      <c r="J779" s="41"/>
      <c r="K779" s="40">
        <f ca="1">TODAY()-63</f>
        <v>43931</v>
      </c>
    </row>
    <row r="780" spans="1:11">
      <c r="A780" s="39" t="s">
        <v>53</v>
      </c>
      <c r="B780" s="39" t="s">
        <v>1944</v>
      </c>
      <c r="C780" s="39" t="s">
        <v>1943</v>
      </c>
      <c r="D780" s="39" t="s">
        <v>1942</v>
      </c>
      <c r="E780" s="39" t="s">
        <v>1759</v>
      </c>
      <c r="F780" s="50">
        <v>8736</v>
      </c>
      <c r="G780" s="39" t="s">
        <v>1941</v>
      </c>
      <c r="H780" s="41">
        <v>1100</v>
      </c>
      <c r="I780" s="41"/>
      <c r="J780" s="41"/>
      <c r="K780" s="40">
        <f ca="1">TODAY()-51</f>
        <v>43943</v>
      </c>
    </row>
    <row r="781" spans="1:11">
      <c r="A781" s="39" t="s">
        <v>659</v>
      </c>
      <c r="B781" s="39" t="s">
        <v>1940</v>
      </c>
      <c r="C781" s="39" t="s">
        <v>1939</v>
      </c>
      <c r="D781" s="39" t="s">
        <v>1938</v>
      </c>
      <c r="E781" s="39" t="s">
        <v>1759</v>
      </c>
      <c r="F781" s="50">
        <v>8869</v>
      </c>
      <c r="G781" s="39" t="s">
        <v>1937</v>
      </c>
      <c r="H781" s="41">
        <v>1100</v>
      </c>
      <c r="I781" s="41"/>
      <c r="J781" s="41"/>
      <c r="K781" s="40">
        <f ca="1">TODAY()-12</f>
        <v>43982</v>
      </c>
    </row>
    <row r="782" spans="1:11">
      <c r="A782" s="39" t="s">
        <v>1936</v>
      </c>
      <c r="B782" s="39" t="s">
        <v>757</v>
      </c>
      <c r="C782" s="39" t="s">
        <v>1935</v>
      </c>
      <c r="D782" s="39" t="s">
        <v>1934</v>
      </c>
      <c r="E782" s="39" t="s">
        <v>1759</v>
      </c>
      <c r="F782" s="50">
        <v>8826</v>
      </c>
      <c r="G782" s="39" t="s">
        <v>1933</v>
      </c>
      <c r="H782" s="41"/>
      <c r="I782" s="41"/>
      <c r="J782" s="41"/>
      <c r="K782" s="40"/>
    </row>
    <row r="783" spans="1:11">
      <c r="A783" s="39" t="s">
        <v>1932</v>
      </c>
      <c r="B783" s="39" t="s">
        <v>754</v>
      </c>
      <c r="C783" s="39" t="s">
        <v>1931</v>
      </c>
      <c r="D783" s="39" t="s">
        <v>1930</v>
      </c>
      <c r="E783" s="39" t="s">
        <v>1759</v>
      </c>
      <c r="F783" s="50">
        <v>7746</v>
      </c>
      <c r="G783" s="39" t="s">
        <v>1929</v>
      </c>
      <c r="H783" s="41"/>
      <c r="I783" s="41"/>
      <c r="J783" s="41"/>
      <c r="K783" s="40"/>
    </row>
    <row r="784" spans="1:11">
      <c r="A784" s="39" t="s">
        <v>450</v>
      </c>
      <c r="B784" s="39" t="s">
        <v>692</v>
      </c>
      <c r="C784" s="39" t="s">
        <v>1928</v>
      </c>
      <c r="D784" s="39" t="s">
        <v>1927</v>
      </c>
      <c r="E784" s="39" t="s">
        <v>1759</v>
      </c>
      <c r="F784" s="50">
        <v>8638</v>
      </c>
      <c r="G784" s="39" t="s">
        <v>1926</v>
      </c>
      <c r="H784" s="41"/>
      <c r="I784" s="41"/>
      <c r="J784" s="41"/>
      <c r="K784" s="40"/>
    </row>
    <row r="785" spans="1:11">
      <c r="A785" s="39" t="s">
        <v>975</v>
      </c>
      <c r="B785" s="39" t="s">
        <v>1925</v>
      </c>
      <c r="C785" s="39" t="s">
        <v>1924</v>
      </c>
      <c r="D785" s="39" t="s">
        <v>1923</v>
      </c>
      <c r="E785" s="39" t="s">
        <v>1759</v>
      </c>
      <c r="F785" s="50">
        <v>7853</v>
      </c>
      <c r="G785" s="39" t="s">
        <v>1922</v>
      </c>
      <c r="H785" s="41"/>
      <c r="I785" s="41"/>
      <c r="J785" s="41"/>
      <c r="K785" s="40"/>
    </row>
    <row r="786" spans="1:11">
      <c r="A786" s="39" t="s">
        <v>688</v>
      </c>
      <c r="B786" s="39" t="s">
        <v>1921</v>
      </c>
      <c r="C786" s="39" t="s">
        <v>1920</v>
      </c>
      <c r="D786" s="39" t="s">
        <v>1919</v>
      </c>
      <c r="E786" s="39" t="s">
        <v>1759</v>
      </c>
      <c r="F786" s="50">
        <v>7855</v>
      </c>
      <c r="G786" s="39" t="s">
        <v>1918</v>
      </c>
      <c r="H786" s="41"/>
      <c r="I786" s="41"/>
      <c r="J786" s="41"/>
      <c r="K786" s="40"/>
    </row>
    <row r="787" spans="1:11">
      <c r="A787" s="39" t="s">
        <v>778</v>
      </c>
      <c r="B787" s="39" t="s">
        <v>1917</v>
      </c>
      <c r="C787" s="39" t="s">
        <v>1916</v>
      </c>
      <c r="D787" s="39" t="s">
        <v>1915</v>
      </c>
      <c r="E787" s="39" t="s">
        <v>1759</v>
      </c>
      <c r="F787" s="50">
        <v>7030</v>
      </c>
      <c r="G787" s="39" t="s">
        <v>1914</v>
      </c>
      <c r="H787" s="41"/>
      <c r="I787" s="41"/>
      <c r="J787" s="41"/>
      <c r="K787" s="40"/>
    </row>
    <row r="788" spans="1:11">
      <c r="A788" s="39" t="s">
        <v>1773</v>
      </c>
      <c r="B788" s="39" t="s">
        <v>828</v>
      </c>
      <c r="C788" s="39" t="s">
        <v>1913</v>
      </c>
      <c r="D788" s="39" t="s">
        <v>1912</v>
      </c>
      <c r="E788" s="39" t="s">
        <v>1759</v>
      </c>
      <c r="F788" s="50">
        <v>7834</v>
      </c>
      <c r="G788" s="39" t="s">
        <v>1911</v>
      </c>
      <c r="H788" s="41"/>
      <c r="I788" s="41"/>
      <c r="J788" s="41"/>
      <c r="K788" s="40"/>
    </row>
    <row r="789" spans="1:11">
      <c r="A789" s="39" t="s">
        <v>48</v>
      </c>
      <c r="B789" s="39" t="s">
        <v>1910</v>
      </c>
      <c r="C789" s="39" t="s">
        <v>1909</v>
      </c>
      <c r="D789" s="39" t="s">
        <v>1908</v>
      </c>
      <c r="E789" s="39" t="s">
        <v>1759</v>
      </c>
      <c r="F789" s="50">
        <v>8512</v>
      </c>
      <c r="G789" s="39" t="s">
        <v>1907</v>
      </c>
      <c r="H789" s="41"/>
      <c r="I789" s="41"/>
      <c r="J789" s="41"/>
      <c r="K789" s="40"/>
    </row>
    <row r="790" spans="1:11">
      <c r="A790" s="39" t="s">
        <v>299</v>
      </c>
      <c r="B790" s="39" t="s">
        <v>1906</v>
      </c>
      <c r="C790" s="39" t="s">
        <v>1905</v>
      </c>
      <c r="D790" s="39" t="s">
        <v>1904</v>
      </c>
      <c r="E790" s="39" t="s">
        <v>1759</v>
      </c>
      <c r="F790" s="50">
        <v>7509</v>
      </c>
      <c r="G790" s="39" t="s">
        <v>1903</v>
      </c>
      <c r="H790" s="41"/>
      <c r="I790" s="41"/>
      <c r="J790" s="41"/>
      <c r="K790" s="40"/>
    </row>
    <row r="791" spans="1:11">
      <c r="A791" s="39" t="s">
        <v>663</v>
      </c>
      <c r="B791" s="39" t="s">
        <v>677</v>
      </c>
      <c r="C791" s="39" t="s">
        <v>1902</v>
      </c>
      <c r="D791" s="39" t="s">
        <v>1901</v>
      </c>
      <c r="E791" s="39" t="s">
        <v>1759</v>
      </c>
      <c r="F791" s="50">
        <v>8854</v>
      </c>
      <c r="G791" s="39" t="s">
        <v>1900</v>
      </c>
      <c r="H791" s="41"/>
      <c r="I791" s="41"/>
      <c r="J791" s="41"/>
      <c r="K791" s="40"/>
    </row>
    <row r="792" spans="1:11">
      <c r="A792" s="39" t="s">
        <v>1899</v>
      </c>
      <c r="B792" s="39" t="s">
        <v>1898</v>
      </c>
      <c r="C792" s="39" t="s">
        <v>1897</v>
      </c>
      <c r="D792" s="39" t="s">
        <v>1896</v>
      </c>
      <c r="E792" s="39" t="s">
        <v>1759</v>
      </c>
      <c r="F792" s="50">
        <v>7461</v>
      </c>
      <c r="G792" s="39" t="s">
        <v>1895</v>
      </c>
      <c r="H792" s="41"/>
      <c r="I792" s="41"/>
      <c r="J792" s="41"/>
      <c r="K792" s="40"/>
    </row>
    <row r="793" spans="1:11">
      <c r="A793" s="39" t="s">
        <v>1894</v>
      </c>
      <c r="B793" s="39" t="s">
        <v>1893</v>
      </c>
      <c r="C793" s="39" t="s">
        <v>1892</v>
      </c>
      <c r="D793" s="39" t="s">
        <v>1764</v>
      </c>
      <c r="E793" s="39" t="s">
        <v>1759</v>
      </c>
      <c r="F793" s="50">
        <v>7042</v>
      </c>
      <c r="G793" s="39" t="s">
        <v>1891</v>
      </c>
      <c r="H793" s="41"/>
      <c r="I793" s="41"/>
      <c r="J793" s="41"/>
      <c r="K793" s="40"/>
    </row>
    <row r="794" spans="1:11">
      <c r="A794" s="39" t="s">
        <v>651</v>
      </c>
      <c r="B794" s="39" t="s">
        <v>1890</v>
      </c>
      <c r="C794" s="39" t="s">
        <v>1889</v>
      </c>
      <c r="D794" s="39" t="s">
        <v>1888</v>
      </c>
      <c r="E794" s="39" t="s">
        <v>1759</v>
      </c>
      <c r="F794" s="50">
        <v>7009</v>
      </c>
      <c r="G794" s="39" t="s">
        <v>1887</v>
      </c>
      <c r="H794" s="41"/>
      <c r="I794" s="41"/>
      <c r="J794" s="41"/>
      <c r="K794" s="40"/>
    </row>
    <row r="795" spans="1:11">
      <c r="A795" s="39" t="s">
        <v>1886</v>
      </c>
      <c r="B795" s="39" t="s">
        <v>672</v>
      </c>
      <c r="C795" s="39" t="s">
        <v>1885</v>
      </c>
      <c r="D795" s="39" t="s">
        <v>1764</v>
      </c>
      <c r="E795" s="39" t="s">
        <v>1759</v>
      </c>
      <c r="F795" s="50">
        <v>7043</v>
      </c>
      <c r="G795" s="39" t="s">
        <v>1884</v>
      </c>
      <c r="H795" s="41"/>
      <c r="I795" s="41"/>
      <c r="J795" s="41"/>
      <c r="K795" s="40"/>
    </row>
    <row r="796" spans="1:11">
      <c r="A796" s="39" t="s">
        <v>1883</v>
      </c>
      <c r="B796" s="39" t="s">
        <v>1882</v>
      </c>
      <c r="C796" s="39" t="s">
        <v>1881</v>
      </c>
      <c r="D796" s="39" t="s">
        <v>1880</v>
      </c>
      <c r="E796" s="39" t="s">
        <v>1759</v>
      </c>
      <c r="F796" s="50">
        <v>7830</v>
      </c>
      <c r="G796" s="39" t="s">
        <v>1879</v>
      </c>
      <c r="H796" s="41"/>
      <c r="I796" s="41"/>
      <c r="J796" s="41"/>
      <c r="K796" s="40"/>
    </row>
    <row r="797" spans="1:11">
      <c r="A797" s="39" t="s">
        <v>1878</v>
      </c>
      <c r="B797" s="39" t="s">
        <v>984</v>
      </c>
      <c r="C797" s="39" t="s">
        <v>1877</v>
      </c>
      <c r="D797" s="39" t="s">
        <v>1876</v>
      </c>
      <c r="E797" s="39" t="s">
        <v>1759</v>
      </c>
      <c r="F797" s="50">
        <v>7821</v>
      </c>
      <c r="G797" s="39" t="s">
        <v>1875</v>
      </c>
      <c r="H797" s="41"/>
      <c r="I797" s="41"/>
      <c r="J797" s="41"/>
      <c r="K797" s="40"/>
    </row>
    <row r="798" spans="1:11">
      <c r="A798" s="39" t="s">
        <v>1588</v>
      </c>
      <c r="B798" s="39" t="s">
        <v>1874</v>
      </c>
      <c r="C798" s="39" t="s">
        <v>1873</v>
      </c>
      <c r="D798" s="39" t="s">
        <v>1872</v>
      </c>
      <c r="E798" s="39" t="s">
        <v>1759</v>
      </c>
      <c r="F798" s="50">
        <v>7628</v>
      </c>
      <c r="G798" s="39" t="s">
        <v>1871</v>
      </c>
      <c r="H798" s="41"/>
      <c r="I798" s="41"/>
      <c r="J798" s="41"/>
      <c r="K798" s="40"/>
    </row>
    <row r="799" spans="1:11">
      <c r="A799" s="39" t="s">
        <v>1870</v>
      </c>
      <c r="B799" s="39" t="s">
        <v>662</v>
      </c>
      <c r="C799" s="39" t="s">
        <v>1869</v>
      </c>
      <c r="D799" s="39" t="s">
        <v>1868</v>
      </c>
      <c r="E799" s="39" t="s">
        <v>1759</v>
      </c>
      <c r="F799" s="50">
        <v>7078</v>
      </c>
      <c r="G799" s="39" t="s">
        <v>1867</v>
      </c>
      <c r="H799" s="41"/>
      <c r="I799" s="41"/>
      <c r="J799" s="41"/>
      <c r="K799" s="40"/>
    </row>
    <row r="800" spans="1:11">
      <c r="A800" s="39" t="s">
        <v>239</v>
      </c>
      <c r="B800" s="39" t="s">
        <v>1866</v>
      </c>
      <c r="C800" s="39" t="s">
        <v>1865</v>
      </c>
      <c r="D800" s="39" t="s">
        <v>1804</v>
      </c>
      <c r="E800" s="39" t="s">
        <v>1759</v>
      </c>
      <c r="F800" s="50">
        <v>7002</v>
      </c>
      <c r="G800" s="39" t="s">
        <v>1864</v>
      </c>
      <c r="H800" s="41"/>
      <c r="I800" s="41"/>
      <c r="J800" s="41"/>
      <c r="K800" s="40"/>
    </row>
    <row r="801" spans="1:11">
      <c r="A801" s="39" t="s">
        <v>494</v>
      </c>
      <c r="B801" s="39" t="s">
        <v>817</v>
      </c>
      <c r="C801" s="39" t="s">
        <v>1863</v>
      </c>
      <c r="D801" s="39" t="s">
        <v>1862</v>
      </c>
      <c r="E801" s="39" t="s">
        <v>1759</v>
      </c>
      <c r="F801" s="50">
        <v>7624</v>
      </c>
      <c r="G801" s="39" t="s">
        <v>1861</v>
      </c>
      <c r="H801" s="41"/>
      <c r="I801" s="41"/>
      <c r="J801" s="41"/>
      <c r="K801" s="40"/>
    </row>
    <row r="802" spans="1:11">
      <c r="A802" s="39" t="s">
        <v>578</v>
      </c>
      <c r="B802" s="39" t="s">
        <v>1860</v>
      </c>
      <c r="C802" s="39" t="s">
        <v>1859</v>
      </c>
      <c r="D802" s="39" t="s">
        <v>1858</v>
      </c>
      <c r="E802" s="39" t="s">
        <v>1759</v>
      </c>
      <c r="F802" s="50">
        <v>8858</v>
      </c>
      <c r="G802" s="39" t="s">
        <v>1857</v>
      </c>
      <c r="H802" s="41"/>
      <c r="I802" s="41"/>
      <c r="J802" s="41"/>
      <c r="K802" s="40"/>
    </row>
    <row r="803" spans="1:11">
      <c r="A803" s="39" t="s">
        <v>810</v>
      </c>
      <c r="B803" s="39" t="s">
        <v>1856</v>
      </c>
      <c r="C803" s="39" t="s">
        <v>1855</v>
      </c>
      <c r="D803" s="39" t="s">
        <v>533</v>
      </c>
      <c r="E803" s="39" t="s">
        <v>1759</v>
      </c>
      <c r="F803" s="50">
        <v>8807</v>
      </c>
      <c r="G803" s="39" t="s">
        <v>1854</v>
      </c>
      <c r="H803" s="41"/>
      <c r="I803" s="41"/>
      <c r="J803" s="41"/>
      <c r="K803" s="40"/>
    </row>
    <row r="804" spans="1:11">
      <c r="A804" s="39" t="s">
        <v>177</v>
      </c>
      <c r="B804" s="39" t="s">
        <v>1853</v>
      </c>
      <c r="C804" s="39" t="s">
        <v>1852</v>
      </c>
      <c r="D804" s="39" t="s">
        <v>1851</v>
      </c>
      <c r="E804" s="39" t="s">
        <v>1759</v>
      </c>
      <c r="F804" s="50">
        <v>8057</v>
      </c>
      <c r="G804" s="39" t="s">
        <v>1850</v>
      </c>
      <c r="H804" s="41"/>
      <c r="I804" s="41"/>
      <c r="J804" s="41"/>
      <c r="K804" s="40"/>
    </row>
    <row r="805" spans="1:11">
      <c r="A805" s="39" t="s">
        <v>155</v>
      </c>
      <c r="B805" s="39" t="s">
        <v>909</v>
      </c>
      <c r="C805" s="39" t="s">
        <v>1849</v>
      </c>
      <c r="D805" s="39" t="s">
        <v>1848</v>
      </c>
      <c r="E805" s="39" t="s">
        <v>1759</v>
      </c>
      <c r="F805" s="50">
        <v>7304</v>
      </c>
      <c r="G805" s="39" t="s">
        <v>1847</v>
      </c>
      <c r="H805" s="41"/>
      <c r="I805" s="41"/>
      <c r="J805" s="41"/>
      <c r="K805" s="40"/>
    </row>
    <row r="806" spans="1:11">
      <c r="A806" s="39" t="s">
        <v>107</v>
      </c>
      <c r="B806" s="39" t="s">
        <v>1846</v>
      </c>
      <c r="C806" s="39" t="s">
        <v>1845</v>
      </c>
      <c r="D806" s="39" t="s">
        <v>1844</v>
      </c>
      <c r="E806" s="39" t="s">
        <v>1759</v>
      </c>
      <c r="F806" s="50">
        <v>8520</v>
      </c>
      <c r="G806" s="39" t="s">
        <v>1843</v>
      </c>
      <c r="H806" s="41"/>
      <c r="I806" s="41"/>
      <c r="J806" s="41"/>
      <c r="K806" s="40"/>
    </row>
    <row r="807" spans="1:11">
      <c r="A807" s="39" t="s">
        <v>613</v>
      </c>
      <c r="B807" s="39" t="s">
        <v>1842</v>
      </c>
      <c r="C807" s="39" t="s">
        <v>1841</v>
      </c>
      <c r="D807" s="39" t="s">
        <v>1840</v>
      </c>
      <c r="E807" s="39" t="s">
        <v>1759</v>
      </c>
      <c r="F807" s="50">
        <v>8247</v>
      </c>
      <c r="G807" s="39" t="s">
        <v>1839</v>
      </c>
      <c r="H807" s="41"/>
      <c r="I807" s="41"/>
      <c r="J807" s="41"/>
      <c r="K807" s="40"/>
    </row>
    <row r="808" spans="1:11">
      <c r="A808" s="39" t="s">
        <v>729</v>
      </c>
      <c r="B808" s="39" t="s">
        <v>1838</v>
      </c>
      <c r="C808" s="39" t="s">
        <v>1837</v>
      </c>
      <c r="D808" s="39" t="s">
        <v>239</v>
      </c>
      <c r="E808" s="39" t="s">
        <v>1759</v>
      </c>
      <c r="F808" s="50">
        <v>7202</v>
      </c>
      <c r="G808" s="39" t="s">
        <v>1836</v>
      </c>
      <c r="H808" s="41"/>
      <c r="I808" s="41"/>
      <c r="J808" s="41"/>
      <c r="K808" s="40"/>
    </row>
    <row r="809" spans="1:11">
      <c r="A809" s="39" t="s">
        <v>48</v>
      </c>
      <c r="B809" s="39" t="s">
        <v>1835</v>
      </c>
      <c r="C809" s="39" t="s">
        <v>1834</v>
      </c>
      <c r="D809" s="39" t="s">
        <v>1833</v>
      </c>
      <c r="E809" s="39" t="s">
        <v>1759</v>
      </c>
      <c r="F809" s="50">
        <v>7726</v>
      </c>
      <c r="G809" s="39" t="s">
        <v>1832</v>
      </c>
      <c r="H809" s="41"/>
      <c r="I809" s="41"/>
      <c r="J809" s="41"/>
      <c r="K809" s="40"/>
    </row>
    <row r="810" spans="1:11">
      <c r="A810" s="39" t="s">
        <v>1831</v>
      </c>
      <c r="B810" s="39" t="s">
        <v>1830</v>
      </c>
      <c r="C810" s="39" t="s">
        <v>1829</v>
      </c>
      <c r="D810" s="39" t="s">
        <v>1779</v>
      </c>
      <c r="E810" s="39" t="s">
        <v>1759</v>
      </c>
      <c r="F810" s="50">
        <v>7444</v>
      </c>
      <c r="G810" s="39" t="s">
        <v>1828</v>
      </c>
      <c r="H810" s="41"/>
      <c r="I810" s="41"/>
      <c r="J810" s="41"/>
      <c r="K810" s="40"/>
    </row>
    <row r="811" spans="1:11">
      <c r="A811" s="39" t="s">
        <v>1827</v>
      </c>
      <c r="B811" s="39" t="s">
        <v>1826</v>
      </c>
      <c r="C811" s="39" t="s">
        <v>1825</v>
      </c>
      <c r="D811" s="39" t="s">
        <v>1824</v>
      </c>
      <c r="E811" s="39" t="s">
        <v>1759</v>
      </c>
      <c r="F811" s="50">
        <v>7020</v>
      </c>
      <c r="G811" s="39" t="s">
        <v>1823</v>
      </c>
      <c r="H811" s="41"/>
      <c r="I811" s="41"/>
      <c r="J811" s="41"/>
      <c r="K811" s="40"/>
    </row>
    <row r="812" spans="1:11">
      <c r="A812" s="39" t="s">
        <v>341</v>
      </c>
      <c r="B812" s="39" t="s">
        <v>1822</v>
      </c>
      <c r="C812" s="39" t="s">
        <v>1821</v>
      </c>
      <c r="D812" s="39" t="s">
        <v>1820</v>
      </c>
      <c r="E812" s="39" t="s">
        <v>1759</v>
      </c>
      <c r="F812" s="50">
        <v>8540</v>
      </c>
      <c r="G812" s="39" t="s">
        <v>1819</v>
      </c>
      <c r="H812" s="41"/>
      <c r="I812" s="41"/>
      <c r="J812" s="41"/>
      <c r="K812" s="40"/>
    </row>
    <row r="813" spans="1:11">
      <c r="A813" s="39" t="s">
        <v>450</v>
      </c>
      <c r="B813" s="39" t="s">
        <v>641</v>
      </c>
      <c r="C813" s="39" t="s">
        <v>1818</v>
      </c>
      <c r="D813" s="39" t="s">
        <v>1817</v>
      </c>
      <c r="E813" s="39" t="s">
        <v>1759</v>
      </c>
      <c r="F813" s="50">
        <v>7712</v>
      </c>
      <c r="G813" s="39" t="s">
        <v>1816</v>
      </c>
      <c r="H813" s="41"/>
      <c r="I813" s="41"/>
      <c r="J813" s="41"/>
      <c r="K813" s="40"/>
    </row>
    <row r="814" spans="1:11">
      <c r="A814" s="39" t="s">
        <v>801</v>
      </c>
      <c r="B814" s="39" t="s">
        <v>1815</v>
      </c>
      <c r="C814" s="39" t="s">
        <v>1814</v>
      </c>
      <c r="D814" s="39" t="s">
        <v>1813</v>
      </c>
      <c r="E814" s="39" t="s">
        <v>1759</v>
      </c>
      <c r="F814" s="50">
        <v>7421</v>
      </c>
      <c r="G814" s="39"/>
      <c r="H814" s="41"/>
      <c r="I814" s="41"/>
      <c r="J814" s="41"/>
      <c r="K814" s="40"/>
    </row>
    <row r="815" spans="1:11">
      <c r="A815" s="39" t="s">
        <v>1681</v>
      </c>
      <c r="B815" s="39" t="s">
        <v>629</v>
      </c>
      <c r="C815" s="39" t="s">
        <v>1812</v>
      </c>
      <c r="D815" s="39" t="s">
        <v>1811</v>
      </c>
      <c r="E815" s="39" t="s">
        <v>1759</v>
      </c>
      <c r="F815" s="50">
        <v>7648</v>
      </c>
      <c r="G815" s="39" t="s">
        <v>1810</v>
      </c>
      <c r="H815" s="41"/>
      <c r="I815" s="41"/>
      <c r="J815" s="41"/>
      <c r="K815" s="40"/>
    </row>
    <row r="816" spans="1:11">
      <c r="A816" s="39" t="s">
        <v>1809</v>
      </c>
      <c r="B816" s="39" t="s">
        <v>624</v>
      </c>
      <c r="C816" s="39" t="s">
        <v>1808</v>
      </c>
      <c r="D816" s="39" t="s">
        <v>1807</v>
      </c>
      <c r="E816" s="39" t="s">
        <v>1759</v>
      </c>
      <c r="F816" s="50">
        <v>8534</v>
      </c>
      <c r="G816" s="39" t="s">
        <v>1806</v>
      </c>
      <c r="H816" s="41"/>
      <c r="I816" s="41"/>
      <c r="J816" s="41"/>
      <c r="K816" s="40"/>
    </row>
    <row r="817" spans="1:11">
      <c r="A817" s="39" t="s">
        <v>1160</v>
      </c>
      <c r="B817" s="39" t="s">
        <v>790</v>
      </c>
      <c r="C817" s="39" t="s">
        <v>1805</v>
      </c>
      <c r="D817" s="39" t="s">
        <v>1804</v>
      </c>
      <c r="E817" s="39" t="s">
        <v>1759</v>
      </c>
      <c r="F817" s="50">
        <v>7002</v>
      </c>
      <c r="G817" s="39"/>
      <c r="H817" s="41"/>
      <c r="I817" s="41"/>
      <c r="J817" s="41"/>
      <c r="K817" s="40"/>
    </row>
    <row r="818" spans="1:11">
      <c r="A818" s="39" t="s">
        <v>116</v>
      </c>
      <c r="B818" s="39" t="s">
        <v>1803</v>
      </c>
      <c r="C818" s="39" t="s">
        <v>1802</v>
      </c>
      <c r="D818" s="39" t="s">
        <v>1801</v>
      </c>
      <c r="E818" s="39" t="s">
        <v>1759</v>
      </c>
      <c r="F818" s="50">
        <v>7928</v>
      </c>
      <c r="G818" s="39" t="s">
        <v>1800</v>
      </c>
      <c r="H818" s="41"/>
      <c r="I818" s="41"/>
      <c r="J818" s="41"/>
      <c r="K818" s="40"/>
    </row>
    <row r="819" spans="1:11">
      <c r="A819" s="39" t="s">
        <v>107</v>
      </c>
      <c r="B819" s="39" t="s">
        <v>1799</v>
      </c>
      <c r="C819" s="39" t="s">
        <v>1798</v>
      </c>
      <c r="D819" s="39" t="s">
        <v>1797</v>
      </c>
      <c r="E819" s="39" t="s">
        <v>1759</v>
      </c>
      <c r="F819" s="50">
        <v>7920</v>
      </c>
      <c r="G819" s="39" t="s">
        <v>1796</v>
      </c>
      <c r="H819" s="41"/>
      <c r="I819" s="41"/>
      <c r="J819" s="41"/>
      <c r="K819" s="40"/>
    </row>
    <row r="820" spans="1:11">
      <c r="A820" s="39" t="s">
        <v>1076</v>
      </c>
      <c r="B820" s="39" t="s">
        <v>1795</v>
      </c>
      <c r="C820" s="39" t="s">
        <v>1794</v>
      </c>
      <c r="D820" s="39" t="s">
        <v>71</v>
      </c>
      <c r="E820" s="39" t="s">
        <v>1759</v>
      </c>
      <c r="F820" s="50">
        <v>7940</v>
      </c>
      <c r="G820" s="39" t="s">
        <v>1793</v>
      </c>
      <c r="H820" s="41"/>
      <c r="I820" s="41"/>
      <c r="J820" s="41"/>
      <c r="K820" s="40"/>
    </row>
    <row r="821" spans="1:11">
      <c r="A821" s="39" t="s">
        <v>737</v>
      </c>
      <c r="B821" s="39" t="s">
        <v>1792</v>
      </c>
      <c r="C821" s="39" t="s">
        <v>1791</v>
      </c>
      <c r="D821" s="39" t="s">
        <v>770</v>
      </c>
      <c r="E821" s="39" t="s">
        <v>1759</v>
      </c>
      <c r="F821" s="50">
        <v>7748</v>
      </c>
      <c r="G821" s="39" t="s">
        <v>1790</v>
      </c>
      <c r="H821" s="41"/>
      <c r="I821" s="41"/>
      <c r="J821" s="41"/>
      <c r="K821" s="40"/>
    </row>
    <row r="822" spans="1:11">
      <c r="A822" s="39" t="s">
        <v>1789</v>
      </c>
      <c r="B822" s="39" t="s">
        <v>1788</v>
      </c>
      <c r="C822" s="39" t="s">
        <v>1787</v>
      </c>
      <c r="D822" s="39" t="s">
        <v>1786</v>
      </c>
      <c r="E822" s="39" t="s">
        <v>1759</v>
      </c>
      <c r="F822" s="50">
        <v>7470</v>
      </c>
      <c r="G822" s="39" t="s">
        <v>1785</v>
      </c>
      <c r="H822" s="41"/>
      <c r="I822" s="41"/>
      <c r="J822" s="41"/>
      <c r="K822" s="40"/>
    </row>
    <row r="823" spans="1:11">
      <c r="A823" s="39" t="s">
        <v>1784</v>
      </c>
      <c r="B823" s="39" t="s">
        <v>299</v>
      </c>
      <c r="C823" s="39" t="s">
        <v>1783</v>
      </c>
      <c r="D823" s="39" t="s">
        <v>1782</v>
      </c>
      <c r="E823" s="39" t="s">
        <v>1759</v>
      </c>
      <c r="F823" s="50">
        <v>8034</v>
      </c>
      <c r="G823" s="39" t="s">
        <v>1781</v>
      </c>
      <c r="H823" s="41"/>
      <c r="I823" s="41"/>
      <c r="J823" s="41"/>
      <c r="K823" s="40"/>
    </row>
    <row r="824" spans="1:11">
      <c r="A824" s="39" t="s">
        <v>858</v>
      </c>
      <c r="B824" s="39" t="s">
        <v>609</v>
      </c>
      <c r="C824" s="39" t="s">
        <v>1780</v>
      </c>
      <c r="D824" s="39" t="s">
        <v>1779</v>
      </c>
      <c r="E824" s="39" t="s">
        <v>1759</v>
      </c>
      <c r="F824" s="50">
        <v>7444</v>
      </c>
      <c r="G824" s="39" t="s">
        <v>1778</v>
      </c>
      <c r="H824" s="41"/>
      <c r="I824" s="41"/>
      <c r="J824" s="41"/>
      <c r="K824" s="40"/>
    </row>
    <row r="825" spans="1:11">
      <c r="A825" s="39" t="s">
        <v>190</v>
      </c>
      <c r="B825" s="39" t="s">
        <v>1777</v>
      </c>
      <c r="C825" s="39" t="s">
        <v>1776</v>
      </c>
      <c r="D825" s="39" t="s">
        <v>1775</v>
      </c>
      <c r="E825" s="39" t="s">
        <v>1759</v>
      </c>
      <c r="F825" s="50">
        <v>7641</v>
      </c>
      <c r="G825" s="39" t="s">
        <v>1774</v>
      </c>
      <c r="H825" s="41"/>
      <c r="I825" s="41"/>
      <c r="J825" s="41"/>
      <c r="K825" s="40"/>
    </row>
    <row r="826" spans="1:11">
      <c r="A826" s="39" t="s">
        <v>1773</v>
      </c>
      <c r="B826" s="39" t="s">
        <v>595</v>
      </c>
      <c r="C826" s="39" t="s">
        <v>1772</v>
      </c>
      <c r="D826" s="39" t="s">
        <v>1771</v>
      </c>
      <c r="E826" s="39" t="s">
        <v>1759</v>
      </c>
      <c r="F826" s="50">
        <v>7666</v>
      </c>
      <c r="G826" s="39" t="s">
        <v>1770</v>
      </c>
      <c r="H826" s="41"/>
      <c r="I826" s="41"/>
      <c r="J826" s="41"/>
      <c r="K826" s="40"/>
    </row>
    <row r="827" spans="1:11">
      <c r="A827" s="39" t="s">
        <v>182</v>
      </c>
      <c r="B827" s="39" t="s">
        <v>1769</v>
      </c>
      <c r="C827" s="39" t="s">
        <v>1768</v>
      </c>
      <c r="D827" s="39" t="s">
        <v>770</v>
      </c>
      <c r="E827" s="39" t="s">
        <v>1759</v>
      </c>
      <c r="F827" s="50">
        <v>7748</v>
      </c>
      <c r="G827" s="39"/>
      <c r="H827" s="41"/>
      <c r="I827" s="41"/>
      <c r="J827" s="41"/>
      <c r="K827" s="40"/>
    </row>
    <row r="828" spans="1:11">
      <c r="A828" s="39" t="s">
        <v>1767</v>
      </c>
      <c r="B828" s="39" t="s">
        <v>1766</v>
      </c>
      <c r="C828" s="39" t="s">
        <v>1765</v>
      </c>
      <c r="D828" s="39" t="s">
        <v>1764</v>
      </c>
      <c r="E828" s="39" t="s">
        <v>1759</v>
      </c>
      <c r="F828" s="50">
        <v>7042</v>
      </c>
      <c r="G828" s="39" t="s">
        <v>1763</v>
      </c>
      <c r="H828" s="41"/>
      <c r="I828" s="41"/>
      <c r="J828" s="41"/>
      <c r="K828" s="40"/>
    </row>
    <row r="829" spans="1:11">
      <c r="A829" s="39" t="s">
        <v>705</v>
      </c>
      <c r="B829" s="39" t="s">
        <v>1762</v>
      </c>
      <c r="C829" s="39" t="s">
        <v>1761</v>
      </c>
      <c r="D829" s="39" t="s">
        <v>1760</v>
      </c>
      <c r="E829" s="39" t="s">
        <v>1759</v>
      </c>
      <c r="F829" s="50">
        <v>8088</v>
      </c>
      <c r="G829" s="39" t="s">
        <v>1758</v>
      </c>
      <c r="H829" s="41"/>
      <c r="I829" s="41"/>
      <c r="J829" s="41"/>
      <c r="K829" s="40"/>
    </row>
    <row r="830" spans="1:11">
      <c r="A830" s="39" t="s">
        <v>1757</v>
      </c>
      <c r="B830" s="39" t="s">
        <v>582</v>
      </c>
      <c r="C830" s="39" t="s">
        <v>1756</v>
      </c>
      <c r="D830" s="39" t="s">
        <v>1755</v>
      </c>
      <c r="E830" s="39" t="s">
        <v>1736</v>
      </c>
      <c r="F830" s="50">
        <v>88011</v>
      </c>
      <c r="G830" s="39" t="s">
        <v>1754</v>
      </c>
      <c r="H830" s="41">
        <v>1100</v>
      </c>
      <c r="I830" s="41">
        <v>495</v>
      </c>
      <c r="J830" s="41"/>
      <c r="K830" s="40">
        <f ca="1">TODAY()-43</f>
        <v>43951</v>
      </c>
    </row>
    <row r="831" spans="1:11">
      <c r="A831" s="39" t="s">
        <v>697</v>
      </c>
      <c r="B831" s="39" t="s">
        <v>1753</v>
      </c>
      <c r="C831" s="39" t="s">
        <v>1752</v>
      </c>
      <c r="D831" s="39" t="s">
        <v>1751</v>
      </c>
      <c r="E831" s="39" t="s">
        <v>1736</v>
      </c>
      <c r="F831" s="50">
        <v>87122</v>
      </c>
      <c r="G831" s="39" t="s">
        <v>1750</v>
      </c>
      <c r="H831" s="41"/>
      <c r="I831" s="41"/>
      <c r="J831" s="41"/>
      <c r="K831" s="40"/>
    </row>
    <row r="832" spans="1:11">
      <c r="A832" s="39" t="s">
        <v>460</v>
      </c>
      <c r="B832" s="39" t="s">
        <v>654</v>
      </c>
      <c r="C832" s="39" t="s">
        <v>1749</v>
      </c>
      <c r="D832" s="39" t="s">
        <v>1748</v>
      </c>
      <c r="E832" s="39" t="s">
        <v>1736</v>
      </c>
      <c r="F832" s="50">
        <v>87301</v>
      </c>
      <c r="G832" s="39" t="s">
        <v>1747</v>
      </c>
      <c r="H832" s="41"/>
      <c r="I832" s="41"/>
      <c r="J832" s="41"/>
      <c r="K832" s="40"/>
    </row>
    <row r="833" spans="1:11">
      <c r="A833" s="39" t="s">
        <v>684</v>
      </c>
      <c r="B833" s="39" t="s">
        <v>1746</v>
      </c>
      <c r="C833" s="39" t="s">
        <v>1745</v>
      </c>
      <c r="D833" s="39" t="s">
        <v>1737</v>
      </c>
      <c r="E833" s="39" t="s">
        <v>1736</v>
      </c>
      <c r="F833" s="50">
        <v>87505</v>
      </c>
      <c r="G833" s="39" t="s">
        <v>1744</v>
      </c>
      <c r="H833" s="41"/>
      <c r="I833" s="41"/>
      <c r="J833" s="41"/>
      <c r="K833" s="40"/>
    </row>
    <row r="834" spans="1:11">
      <c r="A834" s="39" t="s">
        <v>587</v>
      </c>
      <c r="B834" s="39" t="s">
        <v>1743</v>
      </c>
      <c r="C834" s="39" t="s">
        <v>272</v>
      </c>
      <c r="D834" s="39" t="s">
        <v>1742</v>
      </c>
      <c r="E834" s="39" t="s">
        <v>1736</v>
      </c>
      <c r="F834" s="50">
        <v>88349</v>
      </c>
      <c r="G834" s="39" t="s">
        <v>1741</v>
      </c>
      <c r="H834" s="41"/>
      <c r="I834" s="41"/>
      <c r="J834" s="41"/>
      <c r="K834" s="40"/>
    </row>
    <row r="835" spans="1:11">
      <c r="A835" s="39" t="s">
        <v>1740</v>
      </c>
      <c r="B835" s="39" t="s">
        <v>1739</v>
      </c>
      <c r="C835" s="39" t="s">
        <v>1738</v>
      </c>
      <c r="D835" s="39" t="s">
        <v>1737</v>
      </c>
      <c r="E835" s="39" t="s">
        <v>1736</v>
      </c>
      <c r="F835" s="50">
        <v>87504</v>
      </c>
      <c r="G835" s="39" t="s">
        <v>1735</v>
      </c>
      <c r="H835" s="41"/>
      <c r="I835" s="41"/>
      <c r="J835" s="41"/>
      <c r="K835" s="40"/>
    </row>
    <row r="836" spans="1:11">
      <c r="A836" s="39" t="s">
        <v>160</v>
      </c>
      <c r="B836" s="39" t="s">
        <v>1734</v>
      </c>
      <c r="C836" s="39" t="s">
        <v>1733</v>
      </c>
      <c r="D836" s="39" t="s">
        <v>1293</v>
      </c>
      <c r="E836" s="39" t="s">
        <v>1230</v>
      </c>
      <c r="F836" s="50">
        <v>11201</v>
      </c>
      <c r="G836" s="39" t="s">
        <v>1732</v>
      </c>
      <c r="H836" s="41"/>
      <c r="I836" s="41"/>
      <c r="J836" s="41">
        <v>795</v>
      </c>
      <c r="K836" s="40"/>
    </row>
    <row r="837" spans="1:11">
      <c r="A837" s="39" t="s">
        <v>155</v>
      </c>
      <c r="B837" s="39" t="s">
        <v>1731</v>
      </c>
      <c r="C837" s="39" t="s">
        <v>1730</v>
      </c>
      <c r="D837" s="39" t="s">
        <v>1231</v>
      </c>
      <c r="E837" s="39" t="s">
        <v>1230</v>
      </c>
      <c r="F837" s="50">
        <v>10021</v>
      </c>
      <c r="G837" s="39" t="s">
        <v>1729</v>
      </c>
      <c r="H837" s="41">
        <v>1100</v>
      </c>
      <c r="I837" s="41">
        <v>495</v>
      </c>
      <c r="J837" s="41"/>
      <c r="K837" s="40">
        <f ca="1">TODAY()-57</f>
        <v>43937</v>
      </c>
    </row>
    <row r="838" spans="1:11">
      <c r="A838" s="39" t="s">
        <v>48</v>
      </c>
      <c r="B838" s="39" t="s">
        <v>1728</v>
      </c>
      <c r="C838" s="39" t="s">
        <v>1727</v>
      </c>
      <c r="D838" s="39" t="s">
        <v>1231</v>
      </c>
      <c r="E838" s="39" t="s">
        <v>1230</v>
      </c>
      <c r="F838" s="50">
        <v>10011</v>
      </c>
      <c r="G838" s="39"/>
      <c r="H838" s="41">
        <v>1100</v>
      </c>
      <c r="I838" s="41">
        <v>495</v>
      </c>
      <c r="J838" s="41"/>
      <c r="K838" s="40">
        <f ca="1">TODAY()-17</f>
        <v>43977</v>
      </c>
    </row>
    <row r="839" spans="1:11">
      <c r="A839" s="39" t="s">
        <v>1726</v>
      </c>
      <c r="B839" s="39" t="s">
        <v>1157</v>
      </c>
      <c r="C839" s="39" t="s">
        <v>1725</v>
      </c>
      <c r="D839" s="39" t="s">
        <v>1293</v>
      </c>
      <c r="E839" s="39" t="s">
        <v>1230</v>
      </c>
      <c r="F839" s="50">
        <v>11229</v>
      </c>
      <c r="G839" s="39" t="s">
        <v>1724</v>
      </c>
      <c r="H839" s="41">
        <v>1100</v>
      </c>
      <c r="I839" s="41">
        <v>495</v>
      </c>
      <c r="J839" s="41"/>
      <c r="K839" s="40">
        <f ca="1">TODAY()-15</f>
        <v>43979</v>
      </c>
    </row>
    <row r="840" spans="1:11">
      <c r="A840" s="39" t="s">
        <v>64</v>
      </c>
      <c r="B840" s="39" t="s">
        <v>1723</v>
      </c>
      <c r="C840" s="39" t="s">
        <v>1722</v>
      </c>
      <c r="D840" s="39" t="s">
        <v>1721</v>
      </c>
      <c r="E840" s="39" t="s">
        <v>1230</v>
      </c>
      <c r="F840" s="50">
        <v>11432</v>
      </c>
      <c r="G840" s="39" t="s">
        <v>1720</v>
      </c>
      <c r="H840" s="41">
        <v>1100</v>
      </c>
      <c r="I840" s="41"/>
      <c r="J840" s="41"/>
      <c r="K840" s="40">
        <f ca="1">TODAY()-61</f>
        <v>43933</v>
      </c>
    </row>
    <row r="841" spans="1:11">
      <c r="A841" s="39" t="s">
        <v>527</v>
      </c>
      <c r="B841" s="39" t="s">
        <v>1719</v>
      </c>
      <c r="C841" s="39" t="s">
        <v>1718</v>
      </c>
      <c r="D841" s="39" t="s">
        <v>1717</v>
      </c>
      <c r="E841" s="39" t="s">
        <v>1230</v>
      </c>
      <c r="F841" s="50">
        <v>11746</v>
      </c>
      <c r="G841" s="39" t="s">
        <v>1716</v>
      </c>
      <c r="H841" s="41">
        <v>1100</v>
      </c>
      <c r="I841" s="41"/>
      <c r="J841" s="41"/>
      <c r="K841" s="40">
        <f ca="1">TODAY()-60</f>
        <v>43934</v>
      </c>
    </row>
    <row r="842" spans="1:11">
      <c r="A842" s="39" t="s">
        <v>460</v>
      </c>
      <c r="B842" s="39" t="s">
        <v>1715</v>
      </c>
      <c r="C842" s="39" t="s">
        <v>1714</v>
      </c>
      <c r="D842" s="39" t="s">
        <v>1713</v>
      </c>
      <c r="E842" s="39" t="s">
        <v>1230</v>
      </c>
      <c r="F842" s="50">
        <v>11776</v>
      </c>
      <c r="G842" s="39" t="s">
        <v>1712</v>
      </c>
      <c r="H842" s="41">
        <v>1100</v>
      </c>
      <c r="I842" s="41"/>
      <c r="J842" s="41"/>
      <c r="K842" s="40">
        <f ca="1">TODAY()-60</f>
        <v>43934</v>
      </c>
    </row>
    <row r="843" spans="1:11">
      <c r="A843" s="39" t="s">
        <v>235</v>
      </c>
      <c r="B843" s="39" t="s">
        <v>1083</v>
      </c>
      <c r="C843" s="39" t="s">
        <v>1711</v>
      </c>
      <c r="D843" s="39" t="s">
        <v>1255</v>
      </c>
      <c r="E843" s="39" t="s">
        <v>1230</v>
      </c>
      <c r="F843" s="50">
        <v>11355</v>
      </c>
      <c r="G843" s="39" t="s">
        <v>1710</v>
      </c>
      <c r="H843" s="41">
        <v>1100</v>
      </c>
      <c r="I843" s="41"/>
      <c r="J843" s="41"/>
      <c r="K843" s="40">
        <f ca="1">TODAY()-56</f>
        <v>43938</v>
      </c>
    </row>
    <row r="844" spans="1:11">
      <c r="A844" s="39" t="s">
        <v>523</v>
      </c>
      <c r="B844" s="39" t="s">
        <v>1709</v>
      </c>
      <c r="C844" s="39" t="s">
        <v>1708</v>
      </c>
      <c r="D844" s="39" t="s">
        <v>1231</v>
      </c>
      <c r="E844" s="39" t="s">
        <v>1230</v>
      </c>
      <c r="F844" s="50">
        <v>10025</v>
      </c>
      <c r="G844" s="39" t="s">
        <v>1707</v>
      </c>
      <c r="H844" s="41">
        <v>1100</v>
      </c>
      <c r="I844" s="41"/>
      <c r="J844" s="41"/>
      <c r="K844" s="40">
        <f ca="1">TODAY()-36</f>
        <v>43958</v>
      </c>
    </row>
    <row r="845" spans="1:11">
      <c r="A845" s="39" t="s">
        <v>1706</v>
      </c>
      <c r="B845" s="39" t="s">
        <v>1607</v>
      </c>
      <c r="C845" s="39" t="s">
        <v>1705</v>
      </c>
      <c r="D845" s="39" t="s">
        <v>1704</v>
      </c>
      <c r="E845" s="39" t="s">
        <v>1230</v>
      </c>
      <c r="F845" s="50">
        <v>11103</v>
      </c>
      <c r="G845" s="39"/>
      <c r="H845" s="41">
        <v>1100</v>
      </c>
      <c r="I845" s="41"/>
      <c r="J845" s="41"/>
      <c r="K845" s="40">
        <f ca="1">TODAY()-34</f>
        <v>43960</v>
      </c>
    </row>
    <row r="846" spans="1:11">
      <c r="A846" s="39" t="s">
        <v>508</v>
      </c>
      <c r="B846" s="39" t="s">
        <v>1703</v>
      </c>
      <c r="C846" s="39" t="s">
        <v>1702</v>
      </c>
      <c r="D846" s="39" t="s">
        <v>1701</v>
      </c>
      <c r="E846" s="39" t="s">
        <v>1230</v>
      </c>
      <c r="F846" s="50">
        <v>11935</v>
      </c>
      <c r="G846" s="39" t="s">
        <v>1700</v>
      </c>
      <c r="H846" s="41">
        <v>1100</v>
      </c>
      <c r="I846" s="41"/>
      <c r="J846" s="41"/>
      <c r="K846" s="40">
        <f ca="1">TODAY()-33</f>
        <v>43961</v>
      </c>
    </row>
    <row r="847" spans="1:11">
      <c r="A847" s="39" t="s">
        <v>1699</v>
      </c>
      <c r="B847" s="39" t="s">
        <v>125</v>
      </c>
      <c r="C847" s="39" t="s">
        <v>1698</v>
      </c>
      <c r="D847" s="39" t="s">
        <v>1231</v>
      </c>
      <c r="E847" s="39" t="s">
        <v>1230</v>
      </c>
      <c r="F847" s="50">
        <v>10012</v>
      </c>
      <c r="G847" s="39" t="s">
        <v>1697</v>
      </c>
      <c r="H847" s="41">
        <v>1100</v>
      </c>
      <c r="I847" s="41"/>
      <c r="J847" s="41"/>
      <c r="K847" s="40">
        <f ca="1">TODAY()-17</f>
        <v>43977</v>
      </c>
    </row>
    <row r="848" spans="1:11">
      <c r="A848" s="39" t="s">
        <v>299</v>
      </c>
      <c r="B848" s="39" t="s">
        <v>1696</v>
      </c>
      <c r="C848" s="39" t="s">
        <v>1695</v>
      </c>
      <c r="D848" s="39" t="s">
        <v>1694</v>
      </c>
      <c r="E848" s="39" t="s">
        <v>1230</v>
      </c>
      <c r="F848" s="50">
        <v>10514</v>
      </c>
      <c r="G848" s="39" t="s">
        <v>1693</v>
      </c>
      <c r="H848" s="41">
        <v>1100</v>
      </c>
      <c r="I848" s="41"/>
      <c r="J848" s="41"/>
      <c r="K848" s="40">
        <f ca="1">TODAY()-15</f>
        <v>43979</v>
      </c>
    </row>
    <row r="849" spans="1:11">
      <c r="A849" s="39" t="s">
        <v>1692</v>
      </c>
      <c r="B849" s="39" t="s">
        <v>171</v>
      </c>
      <c r="C849" s="39" t="s">
        <v>1691</v>
      </c>
      <c r="D849" s="39" t="s">
        <v>1231</v>
      </c>
      <c r="E849" s="39" t="s">
        <v>1230</v>
      </c>
      <c r="F849" s="50">
        <v>10032</v>
      </c>
      <c r="G849" s="39" t="s">
        <v>1690</v>
      </c>
      <c r="H849" s="41">
        <v>1100</v>
      </c>
      <c r="I849" s="41"/>
      <c r="J849" s="41"/>
      <c r="K849" s="40">
        <f ca="1">TODAY()-14</f>
        <v>43980</v>
      </c>
    </row>
    <row r="850" spans="1:11">
      <c r="A850" s="39" t="s">
        <v>331</v>
      </c>
      <c r="B850" s="39" t="s">
        <v>1455</v>
      </c>
      <c r="C850" s="39" t="s">
        <v>1689</v>
      </c>
      <c r="D850" s="39" t="s">
        <v>1688</v>
      </c>
      <c r="E850" s="39" t="s">
        <v>1230</v>
      </c>
      <c r="F850" s="50">
        <v>10589</v>
      </c>
      <c r="G850" s="39" t="s">
        <v>1687</v>
      </c>
      <c r="H850" s="41">
        <v>1100</v>
      </c>
      <c r="I850" s="41"/>
      <c r="J850" s="41"/>
      <c r="K850" s="40">
        <f ca="1">TODAY()-8</f>
        <v>43986</v>
      </c>
    </row>
    <row r="851" spans="1:11">
      <c r="A851" s="39" t="s">
        <v>363</v>
      </c>
      <c r="B851" s="39" t="s">
        <v>1686</v>
      </c>
      <c r="C851" s="39" t="s">
        <v>1685</v>
      </c>
      <c r="D851" s="39" t="s">
        <v>1662</v>
      </c>
      <c r="E851" s="39" t="s">
        <v>1230</v>
      </c>
      <c r="F851" s="50">
        <v>11434</v>
      </c>
      <c r="G851" s="39" t="s">
        <v>1684</v>
      </c>
      <c r="H851" s="41">
        <v>1100</v>
      </c>
      <c r="I851" s="41"/>
      <c r="J851" s="41"/>
      <c r="K851" s="40">
        <f ca="1">TODAY()-7</f>
        <v>43987</v>
      </c>
    </row>
    <row r="852" spans="1:11">
      <c r="A852" s="39" t="s">
        <v>450</v>
      </c>
      <c r="B852" s="39" t="s">
        <v>258</v>
      </c>
      <c r="C852" s="39" t="s">
        <v>1683</v>
      </c>
      <c r="D852" s="39" t="s">
        <v>1271</v>
      </c>
      <c r="E852" s="39" t="s">
        <v>1230</v>
      </c>
      <c r="F852" s="50">
        <v>11366</v>
      </c>
      <c r="G852" s="39" t="s">
        <v>1682</v>
      </c>
      <c r="H852" s="41">
        <v>1100</v>
      </c>
      <c r="I852" s="41"/>
      <c r="J852" s="41"/>
      <c r="K852" s="40">
        <f ca="1">TODAY()-6</f>
        <v>43988</v>
      </c>
    </row>
    <row r="853" spans="1:11">
      <c r="A853" s="39" t="s">
        <v>1681</v>
      </c>
      <c r="B853" s="39" t="s">
        <v>1680</v>
      </c>
      <c r="C853" s="39" t="s">
        <v>1679</v>
      </c>
      <c r="D853" s="39" t="s">
        <v>1231</v>
      </c>
      <c r="E853" s="39" t="s">
        <v>1230</v>
      </c>
      <c r="F853" s="50">
        <v>10017</v>
      </c>
      <c r="G853" s="39"/>
      <c r="H853" s="41">
        <v>1100</v>
      </c>
      <c r="I853" s="41"/>
      <c r="J853" s="41"/>
      <c r="K853" s="40">
        <f ca="1">TODAY()-2</f>
        <v>43992</v>
      </c>
    </row>
    <row r="854" spans="1:11">
      <c r="A854" s="39" t="s">
        <v>53</v>
      </c>
      <c r="B854" s="39" t="s">
        <v>1678</v>
      </c>
      <c r="C854" s="39" t="s">
        <v>1677</v>
      </c>
      <c r="D854" s="39" t="s">
        <v>1676</v>
      </c>
      <c r="E854" s="39" t="s">
        <v>1230</v>
      </c>
      <c r="F854" s="50">
        <v>14450</v>
      </c>
      <c r="G854" s="39" t="s">
        <v>1675</v>
      </c>
      <c r="H854" s="41"/>
      <c r="I854" s="41"/>
      <c r="J854" s="41"/>
      <c r="K854" s="40"/>
    </row>
    <row r="855" spans="1:11">
      <c r="A855" s="39" t="s">
        <v>299</v>
      </c>
      <c r="B855" s="39" t="s">
        <v>1674</v>
      </c>
      <c r="C855" s="39" t="s">
        <v>1673</v>
      </c>
      <c r="D855" s="39" t="s">
        <v>1318</v>
      </c>
      <c r="E855" s="39" t="s">
        <v>1230</v>
      </c>
      <c r="F855" s="50">
        <v>14625</v>
      </c>
      <c r="G855" s="39" t="s">
        <v>1672</v>
      </c>
      <c r="H855" s="41"/>
      <c r="I855" s="41"/>
      <c r="J855" s="41"/>
      <c r="K855" s="40"/>
    </row>
    <row r="856" spans="1:11">
      <c r="A856" s="39" t="s">
        <v>1671</v>
      </c>
      <c r="B856" s="39" t="s">
        <v>387</v>
      </c>
      <c r="C856" s="39" t="s">
        <v>1670</v>
      </c>
      <c r="D856" s="39" t="s">
        <v>770</v>
      </c>
      <c r="E856" s="39" t="s">
        <v>1230</v>
      </c>
      <c r="F856" s="50">
        <v>10940</v>
      </c>
      <c r="G856" s="39" t="s">
        <v>1669</v>
      </c>
      <c r="H856" s="41"/>
      <c r="I856" s="41"/>
      <c r="J856" s="41"/>
      <c r="K856" s="40"/>
    </row>
    <row r="857" spans="1:11">
      <c r="A857" s="39" t="s">
        <v>1668</v>
      </c>
      <c r="B857" s="39" t="s">
        <v>1667</v>
      </c>
      <c r="C857" s="39" t="s">
        <v>1666</v>
      </c>
      <c r="D857" s="39" t="s">
        <v>1665</v>
      </c>
      <c r="E857" s="39" t="s">
        <v>1230</v>
      </c>
      <c r="F857" s="50">
        <v>14139</v>
      </c>
      <c r="G857" s="39" t="s">
        <v>1664</v>
      </c>
      <c r="H857" s="41"/>
      <c r="I857" s="41"/>
      <c r="J857" s="41"/>
      <c r="K857" s="40"/>
    </row>
    <row r="858" spans="1:11">
      <c r="A858" s="39" t="s">
        <v>318</v>
      </c>
      <c r="B858" s="39" t="s">
        <v>407</v>
      </c>
      <c r="C858" s="39" t="s">
        <v>1663</v>
      </c>
      <c r="D858" s="39" t="s">
        <v>1662</v>
      </c>
      <c r="E858" s="39" t="s">
        <v>1230</v>
      </c>
      <c r="F858" s="50">
        <v>11413</v>
      </c>
      <c r="G858" s="39" t="s">
        <v>1661</v>
      </c>
      <c r="H858" s="41"/>
      <c r="I858" s="41"/>
      <c r="J858" s="41"/>
      <c r="K858" s="40"/>
    </row>
    <row r="859" spans="1:11">
      <c r="A859" s="39" t="s">
        <v>279</v>
      </c>
      <c r="B859" s="39" t="s">
        <v>1660</v>
      </c>
      <c r="C859" s="39" t="s">
        <v>1659</v>
      </c>
      <c r="D859" s="39" t="s">
        <v>1293</v>
      </c>
      <c r="E859" s="39" t="s">
        <v>1230</v>
      </c>
      <c r="F859" s="50">
        <v>11229</v>
      </c>
      <c r="G859" s="39" t="s">
        <v>1658</v>
      </c>
      <c r="H859" s="41"/>
      <c r="I859" s="41"/>
      <c r="J859" s="41"/>
      <c r="K859" s="40"/>
    </row>
    <row r="860" spans="1:11">
      <c r="A860" s="39" t="s">
        <v>140</v>
      </c>
      <c r="B860" s="39" t="s">
        <v>1657</v>
      </c>
      <c r="C860" s="39" t="s">
        <v>1656</v>
      </c>
      <c r="D860" s="39" t="s">
        <v>1231</v>
      </c>
      <c r="E860" s="39" t="s">
        <v>1230</v>
      </c>
      <c r="F860" s="50">
        <v>10044</v>
      </c>
      <c r="G860" s="39" t="s">
        <v>1504</v>
      </c>
      <c r="H860" s="41"/>
      <c r="I860" s="41"/>
      <c r="J860" s="41"/>
      <c r="K860" s="40"/>
    </row>
    <row r="861" spans="1:11">
      <c r="A861" s="39" t="s">
        <v>1655</v>
      </c>
      <c r="B861" s="39" t="s">
        <v>1654</v>
      </c>
      <c r="C861" s="39" t="s">
        <v>1653</v>
      </c>
      <c r="D861" s="39" t="s">
        <v>1280</v>
      </c>
      <c r="E861" s="39" t="s">
        <v>1230</v>
      </c>
      <c r="F861" s="50">
        <v>10466</v>
      </c>
      <c r="G861" s="39" t="s">
        <v>1652</v>
      </c>
      <c r="H861" s="41"/>
      <c r="I861" s="41"/>
      <c r="J861" s="41"/>
      <c r="K861" s="40"/>
    </row>
    <row r="862" spans="1:11">
      <c r="A862" s="39" t="s">
        <v>1651</v>
      </c>
      <c r="B862" s="39" t="s">
        <v>544</v>
      </c>
      <c r="C862" s="39" t="s">
        <v>1650</v>
      </c>
      <c r="D862" s="39" t="s">
        <v>1293</v>
      </c>
      <c r="E862" s="39" t="s">
        <v>1230</v>
      </c>
      <c r="F862" s="50">
        <v>11238</v>
      </c>
      <c r="G862" s="39"/>
      <c r="H862" s="41"/>
      <c r="I862" s="41"/>
      <c r="J862" s="41"/>
      <c r="K862" s="40"/>
    </row>
    <row r="863" spans="1:11">
      <c r="A863" s="39" t="s">
        <v>1649</v>
      </c>
      <c r="B863" s="39" t="s">
        <v>1648</v>
      </c>
      <c r="C863" s="39" t="s">
        <v>1647</v>
      </c>
      <c r="D863" s="39" t="s">
        <v>1460</v>
      </c>
      <c r="E863" s="39" t="s">
        <v>1230</v>
      </c>
      <c r="F863" s="50">
        <v>12210</v>
      </c>
      <c r="G863" s="39" t="s">
        <v>1646</v>
      </c>
      <c r="H863" s="41"/>
      <c r="I863" s="41"/>
      <c r="J863" s="41"/>
      <c r="K863" s="40"/>
    </row>
    <row r="864" spans="1:11">
      <c r="A864" s="39" t="s">
        <v>48</v>
      </c>
      <c r="B864" s="39" t="s">
        <v>1645</v>
      </c>
      <c r="C864" s="39" t="s">
        <v>1644</v>
      </c>
      <c r="D864" s="39" t="s">
        <v>1231</v>
      </c>
      <c r="E864" s="39" t="s">
        <v>1230</v>
      </c>
      <c r="F864" s="50">
        <v>10024</v>
      </c>
      <c r="G864" s="39" t="s">
        <v>1643</v>
      </c>
      <c r="H864" s="41"/>
      <c r="I864" s="41"/>
      <c r="J864" s="41"/>
      <c r="K864" s="40"/>
    </row>
    <row r="865" spans="1:11">
      <c r="A865" s="39" t="s">
        <v>642</v>
      </c>
      <c r="B865" s="39" t="s">
        <v>1642</v>
      </c>
      <c r="C865" s="39" t="s">
        <v>1641</v>
      </c>
      <c r="D865" s="39" t="s">
        <v>1640</v>
      </c>
      <c r="E865" s="39" t="s">
        <v>1230</v>
      </c>
      <c r="F865" s="50">
        <v>14170</v>
      </c>
      <c r="G865" s="39" t="s">
        <v>1639</v>
      </c>
      <c r="H865" s="41"/>
      <c r="I865" s="41"/>
      <c r="J865" s="41"/>
      <c r="K865" s="40"/>
    </row>
    <row r="866" spans="1:11">
      <c r="A866" s="39" t="s">
        <v>814</v>
      </c>
      <c r="B866" s="39" t="s">
        <v>383</v>
      </c>
      <c r="C866" s="39" t="s">
        <v>1638</v>
      </c>
      <c r="D866" s="39" t="s">
        <v>1637</v>
      </c>
      <c r="E866" s="39" t="s">
        <v>1230</v>
      </c>
      <c r="F866" s="50">
        <v>14063</v>
      </c>
      <c r="G866" s="39" t="s">
        <v>1636</v>
      </c>
      <c r="H866" s="41"/>
      <c r="I866" s="41"/>
      <c r="J866" s="41"/>
      <c r="K866" s="40"/>
    </row>
    <row r="867" spans="1:11">
      <c r="A867" s="39" t="s">
        <v>116</v>
      </c>
      <c r="B867" s="39" t="s">
        <v>1635</v>
      </c>
      <c r="C867" s="39" t="s">
        <v>1634</v>
      </c>
      <c r="D867" s="39" t="s">
        <v>1203</v>
      </c>
      <c r="E867" s="39" t="s">
        <v>1230</v>
      </c>
      <c r="F867" s="50">
        <v>12534</v>
      </c>
      <c r="G867" s="39" t="s">
        <v>1633</v>
      </c>
      <c r="H867" s="41"/>
      <c r="I867" s="41"/>
      <c r="J867" s="41"/>
      <c r="K867" s="40"/>
    </row>
    <row r="868" spans="1:11">
      <c r="A868" s="39" t="s">
        <v>1632</v>
      </c>
      <c r="B868" s="39" t="s">
        <v>1631</v>
      </c>
      <c r="C868" s="39" t="s">
        <v>1630</v>
      </c>
      <c r="D868" s="39" t="s">
        <v>1318</v>
      </c>
      <c r="E868" s="39" t="s">
        <v>1230</v>
      </c>
      <c r="F868" s="50">
        <v>14619</v>
      </c>
      <c r="G868" s="39" t="s">
        <v>1629</v>
      </c>
      <c r="H868" s="41"/>
      <c r="I868" s="41"/>
      <c r="J868" s="41"/>
      <c r="K868" s="40"/>
    </row>
    <row r="869" spans="1:11">
      <c r="A869" s="39" t="s">
        <v>1628</v>
      </c>
      <c r="B869" s="39" t="s">
        <v>225</v>
      </c>
      <c r="C869" s="39" t="s">
        <v>1627</v>
      </c>
      <c r="D869" s="39" t="s">
        <v>1231</v>
      </c>
      <c r="E869" s="39" t="s">
        <v>1230</v>
      </c>
      <c r="F869" s="50">
        <v>10003</v>
      </c>
      <c r="G869" s="39" t="s">
        <v>1626</v>
      </c>
      <c r="H869" s="41"/>
      <c r="I869" s="41"/>
      <c r="J869" s="41"/>
      <c r="K869" s="40"/>
    </row>
    <row r="870" spans="1:11">
      <c r="A870" s="39" t="s">
        <v>83</v>
      </c>
      <c r="B870" s="39" t="s">
        <v>535</v>
      </c>
      <c r="C870" s="39" t="s">
        <v>1625</v>
      </c>
      <c r="D870" s="39" t="s">
        <v>1293</v>
      </c>
      <c r="E870" s="39" t="s">
        <v>1230</v>
      </c>
      <c r="F870" s="50">
        <v>11208</v>
      </c>
      <c r="G870" s="39" t="s">
        <v>1624</v>
      </c>
      <c r="H870" s="41"/>
      <c r="I870" s="41"/>
      <c r="J870" s="41"/>
      <c r="K870" s="40"/>
    </row>
    <row r="871" spans="1:11">
      <c r="A871" s="39" t="s">
        <v>541</v>
      </c>
      <c r="B871" s="39" t="s">
        <v>1623</v>
      </c>
      <c r="C871" s="39" t="s">
        <v>1622</v>
      </c>
      <c r="D871" s="39" t="s">
        <v>1231</v>
      </c>
      <c r="E871" s="39" t="s">
        <v>1230</v>
      </c>
      <c r="F871" s="50">
        <v>10014</v>
      </c>
      <c r="G871" s="39" t="s">
        <v>1621</v>
      </c>
      <c r="H871" s="41"/>
      <c r="I871" s="41"/>
      <c r="J871" s="41"/>
      <c r="K871" s="40"/>
    </row>
    <row r="872" spans="1:11">
      <c r="A872" s="39" t="s">
        <v>1620</v>
      </c>
      <c r="B872" s="39" t="s">
        <v>530</v>
      </c>
      <c r="C872" s="39" t="s">
        <v>1619</v>
      </c>
      <c r="D872" s="39" t="s">
        <v>1280</v>
      </c>
      <c r="E872" s="39" t="s">
        <v>1230</v>
      </c>
      <c r="F872" s="50">
        <v>10462</v>
      </c>
      <c r="G872" s="39" t="s">
        <v>1618</v>
      </c>
      <c r="H872" s="41"/>
      <c r="I872" s="41"/>
      <c r="J872" s="41"/>
      <c r="K872" s="40"/>
    </row>
    <row r="873" spans="1:11">
      <c r="A873" s="39" t="s">
        <v>1617</v>
      </c>
      <c r="B873" s="39" t="s">
        <v>1616</v>
      </c>
      <c r="C873" s="39" t="s">
        <v>1615</v>
      </c>
      <c r="D873" s="39" t="s">
        <v>1614</v>
      </c>
      <c r="E873" s="39" t="s">
        <v>1230</v>
      </c>
      <c r="F873" s="50">
        <v>14830</v>
      </c>
      <c r="G873" s="39"/>
      <c r="H873" s="41"/>
      <c r="I873" s="41"/>
      <c r="J873" s="41"/>
      <c r="K873" s="40"/>
    </row>
    <row r="874" spans="1:11">
      <c r="A874" s="39" t="s">
        <v>1613</v>
      </c>
      <c r="B874" s="39" t="s">
        <v>1612</v>
      </c>
      <c r="C874" s="39" t="s">
        <v>1611</v>
      </c>
      <c r="D874" s="39" t="s">
        <v>1610</v>
      </c>
      <c r="E874" s="39" t="s">
        <v>1230</v>
      </c>
      <c r="F874" s="50">
        <v>14221</v>
      </c>
      <c r="G874" s="39" t="s">
        <v>1609</v>
      </c>
      <c r="H874" s="41"/>
      <c r="I874" s="41"/>
      <c r="J874" s="41"/>
      <c r="K874" s="40"/>
    </row>
    <row r="875" spans="1:11">
      <c r="A875" s="39" t="s">
        <v>1608</v>
      </c>
      <c r="B875" s="39" t="s">
        <v>1607</v>
      </c>
      <c r="C875" s="39" t="s">
        <v>1606</v>
      </c>
      <c r="D875" s="39" t="s">
        <v>1605</v>
      </c>
      <c r="E875" s="39" t="s">
        <v>1230</v>
      </c>
      <c r="F875" s="50">
        <v>11776</v>
      </c>
      <c r="G875" s="39" t="s">
        <v>1604</v>
      </c>
      <c r="H875" s="41"/>
      <c r="I875" s="41"/>
      <c r="J875" s="41"/>
      <c r="K875" s="40"/>
    </row>
    <row r="876" spans="1:11">
      <c r="A876" s="39" t="s">
        <v>53</v>
      </c>
      <c r="B876" s="39" t="s">
        <v>1603</v>
      </c>
      <c r="C876" s="39" t="s">
        <v>1602</v>
      </c>
      <c r="D876" s="39" t="s">
        <v>1601</v>
      </c>
      <c r="E876" s="39" t="s">
        <v>1230</v>
      </c>
      <c r="F876" s="50">
        <v>11694</v>
      </c>
      <c r="G876" s="39" t="s">
        <v>1600</v>
      </c>
      <c r="H876" s="41"/>
      <c r="I876" s="41"/>
      <c r="J876" s="41"/>
      <c r="K876" s="40"/>
    </row>
    <row r="877" spans="1:11">
      <c r="A877" s="39" t="s">
        <v>450</v>
      </c>
      <c r="B877" s="39" t="s">
        <v>208</v>
      </c>
      <c r="C877" s="39" t="s">
        <v>1599</v>
      </c>
      <c r="D877" s="39" t="s">
        <v>1231</v>
      </c>
      <c r="E877" s="39" t="s">
        <v>1230</v>
      </c>
      <c r="F877" s="50">
        <v>10019</v>
      </c>
      <c r="G877" s="39"/>
      <c r="H877" s="41"/>
      <c r="I877" s="41"/>
      <c r="J877" s="41"/>
      <c r="K877" s="40"/>
    </row>
    <row r="878" spans="1:11">
      <c r="A878" s="39" t="s">
        <v>1598</v>
      </c>
      <c r="B878" s="39" t="s">
        <v>367</v>
      </c>
      <c r="C878" s="39" t="s">
        <v>1597</v>
      </c>
      <c r="D878" s="39" t="s">
        <v>1231</v>
      </c>
      <c r="E878" s="39" t="s">
        <v>1230</v>
      </c>
      <c r="F878" s="50">
        <v>10023</v>
      </c>
      <c r="G878" s="39" t="s">
        <v>1596</v>
      </c>
      <c r="H878" s="41"/>
      <c r="I878" s="41"/>
      <c r="J878" s="41"/>
      <c r="K878" s="40"/>
    </row>
    <row r="879" spans="1:11">
      <c r="A879" s="39" t="s">
        <v>69</v>
      </c>
      <c r="B879" s="39" t="s">
        <v>1595</v>
      </c>
      <c r="C879" s="39" t="s">
        <v>1594</v>
      </c>
      <c r="D879" s="39" t="s">
        <v>1293</v>
      </c>
      <c r="E879" s="39" t="s">
        <v>1230</v>
      </c>
      <c r="F879" s="50">
        <v>11204</v>
      </c>
      <c r="G879" s="39" t="s">
        <v>1593</v>
      </c>
      <c r="H879" s="41"/>
      <c r="I879" s="41"/>
      <c r="J879" s="41"/>
      <c r="K879" s="40"/>
    </row>
    <row r="880" spans="1:11">
      <c r="A880" s="39" t="s">
        <v>107</v>
      </c>
      <c r="B880" s="39" t="s">
        <v>1592</v>
      </c>
      <c r="C880" s="39" t="s">
        <v>1591</v>
      </c>
      <c r="D880" s="39" t="s">
        <v>1590</v>
      </c>
      <c r="E880" s="39" t="s">
        <v>1230</v>
      </c>
      <c r="F880" s="50">
        <v>10605</v>
      </c>
      <c r="G880" s="39" t="s">
        <v>1589</v>
      </c>
      <c r="H880" s="41"/>
      <c r="I880" s="41"/>
      <c r="J880" s="41"/>
      <c r="K880" s="40"/>
    </row>
    <row r="881" spans="1:11">
      <c r="A881" s="39" t="s">
        <v>1588</v>
      </c>
      <c r="B881" s="39" t="s">
        <v>1587</v>
      </c>
      <c r="C881" s="39" t="s">
        <v>1586</v>
      </c>
      <c r="D881" s="39" t="s">
        <v>1585</v>
      </c>
      <c r="E881" s="39" t="s">
        <v>1230</v>
      </c>
      <c r="F881" s="50">
        <v>11377</v>
      </c>
      <c r="G881" s="39" t="s">
        <v>1584</v>
      </c>
      <c r="H881" s="41"/>
      <c r="I881" s="41"/>
      <c r="J881" s="41"/>
      <c r="K881" s="40"/>
    </row>
    <row r="882" spans="1:11">
      <c r="A882" s="39" t="s">
        <v>239</v>
      </c>
      <c r="B882" s="39" t="s">
        <v>362</v>
      </c>
      <c r="C882" s="39" t="s">
        <v>1583</v>
      </c>
      <c r="D882" s="39" t="s">
        <v>1582</v>
      </c>
      <c r="E882" s="39" t="s">
        <v>1230</v>
      </c>
      <c r="F882" s="50">
        <v>11040</v>
      </c>
      <c r="G882" s="39" t="s">
        <v>1581</v>
      </c>
      <c r="H882" s="41"/>
      <c r="I882" s="41"/>
      <c r="J882" s="41"/>
      <c r="K882" s="40"/>
    </row>
    <row r="883" spans="1:11">
      <c r="A883" s="39" t="s">
        <v>1580</v>
      </c>
      <c r="B883" s="39" t="s">
        <v>1579</v>
      </c>
      <c r="C883" s="39" t="s">
        <v>1578</v>
      </c>
      <c r="D883" s="39" t="s">
        <v>1577</v>
      </c>
      <c r="E883" s="39" t="s">
        <v>1230</v>
      </c>
      <c r="F883" s="50">
        <v>14051</v>
      </c>
      <c r="G883" s="39" t="s">
        <v>1576</v>
      </c>
      <c r="H883" s="41"/>
      <c r="I883" s="41"/>
      <c r="J883" s="41"/>
      <c r="K883" s="40"/>
    </row>
    <row r="884" spans="1:11">
      <c r="A884" s="39" t="s">
        <v>1575</v>
      </c>
      <c r="B884" s="39" t="s">
        <v>1574</v>
      </c>
      <c r="C884" s="39" t="s">
        <v>1573</v>
      </c>
      <c r="D884" s="39" t="s">
        <v>1572</v>
      </c>
      <c r="E884" s="39" t="s">
        <v>1230</v>
      </c>
      <c r="F884" s="50">
        <v>10901</v>
      </c>
      <c r="G884" s="39" t="s">
        <v>1571</v>
      </c>
      <c r="H884" s="41"/>
      <c r="I884" s="41"/>
      <c r="J884" s="41"/>
      <c r="K884" s="40"/>
    </row>
    <row r="885" spans="1:11">
      <c r="A885" s="39" t="s">
        <v>372</v>
      </c>
      <c r="B885" s="39" t="s">
        <v>1570</v>
      </c>
      <c r="C885" s="39" t="s">
        <v>1569</v>
      </c>
      <c r="D885" s="39" t="s">
        <v>1231</v>
      </c>
      <c r="E885" s="39" t="s">
        <v>1230</v>
      </c>
      <c r="F885" s="50">
        <v>10021</v>
      </c>
      <c r="G885" s="39" t="s">
        <v>1568</v>
      </c>
      <c r="H885" s="41"/>
      <c r="I885" s="41"/>
      <c r="J885" s="41"/>
      <c r="K885" s="40"/>
    </row>
    <row r="886" spans="1:11">
      <c r="A886" s="39" t="s">
        <v>121</v>
      </c>
      <c r="B886" s="39" t="s">
        <v>741</v>
      </c>
      <c r="C886" s="39" t="s">
        <v>1567</v>
      </c>
      <c r="D886" s="39" t="s">
        <v>1231</v>
      </c>
      <c r="E886" s="39" t="s">
        <v>1230</v>
      </c>
      <c r="F886" s="50">
        <v>10034</v>
      </c>
      <c r="G886" s="39" t="s">
        <v>1566</v>
      </c>
      <c r="H886" s="41"/>
      <c r="I886" s="41"/>
      <c r="J886" s="41"/>
      <c r="K886" s="40"/>
    </row>
    <row r="887" spans="1:11">
      <c r="A887" s="39" t="s">
        <v>53</v>
      </c>
      <c r="B887" s="39" t="s">
        <v>741</v>
      </c>
      <c r="C887" s="39" t="s">
        <v>1565</v>
      </c>
      <c r="D887" s="39" t="s">
        <v>1231</v>
      </c>
      <c r="E887" s="39" t="s">
        <v>1230</v>
      </c>
      <c r="F887" s="50">
        <v>10044</v>
      </c>
      <c r="G887" s="39" t="s">
        <v>1564</v>
      </c>
      <c r="H887" s="41"/>
      <c r="I887" s="41"/>
      <c r="J887" s="41"/>
      <c r="K887" s="40"/>
    </row>
    <row r="888" spans="1:11">
      <c r="A888" s="39" t="s">
        <v>484</v>
      </c>
      <c r="B888" s="39" t="s">
        <v>1563</v>
      </c>
      <c r="C888" s="39" t="s">
        <v>1562</v>
      </c>
      <c r="D888" s="39" t="s">
        <v>1293</v>
      </c>
      <c r="E888" s="39" t="s">
        <v>1230</v>
      </c>
      <c r="F888" s="50">
        <v>11203</v>
      </c>
      <c r="G888" s="39" t="s">
        <v>1561</v>
      </c>
      <c r="H888" s="41"/>
      <c r="I888" s="41"/>
      <c r="J888" s="41"/>
      <c r="K888" s="40"/>
    </row>
    <row r="889" spans="1:11">
      <c r="A889" s="39" t="s">
        <v>1560</v>
      </c>
      <c r="B889" s="39" t="s">
        <v>349</v>
      </c>
      <c r="C889" s="39" t="s">
        <v>1559</v>
      </c>
      <c r="D889" s="39" t="s">
        <v>1558</v>
      </c>
      <c r="E889" s="39" t="s">
        <v>1230</v>
      </c>
      <c r="F889" s="50">
        <v>11414</v>
      </c>
      <c r="G889" s="39" t="s">
        <v>1557</v>
      </c>
      <c r="H889" s="41"/>
      <c r="I889" s="41"/>
      <c r="J889" s="41"/>
      <c r="K889" s="40"/>
    </row>
    <row r="890" spans="1:11">
      <c r="A890" s="39" t="s">
        <v>570</v>
      </c>
      <c r="B890" s="39" t="s">
        <v>1556</v>
      </c>
      <c r="C890" s="39" t="s">
        <v>1555</v>
      </c>
      <c r="D890" s="39" t="s">
        <v>1417</v>
      </c>
      <c r="E890" s="39" t="s">
        <v>1230</v>
      </c>
      <c r="F890" s="50">
        <v>12020</v>
      </c>
      <c r="G890" s="39" t="s">
        <v>1554</v>
      </c>
      <c r="H890" s="41"/>
      <c r="I890" s="41"/>
      <c r="J890" s="41"/>
      <c r="K890" s="40"/>
    </row>
    <row r="891" spans="1:11">
      <c r="A891" s="39" t="s">
        <v>53</v>
      </c>
      <c r="B891" s="39" t="s">
        <v>1553</v>
      </c>
      <c r="C891" s="39" t="s">
        <v>1552</v>
      </c>
      <c r="D891" s="39" t="s">
        <v>1280</v>
      </c>
      <c r="E891" s="39" t="s">
        <v>1230</v>
      </c>
      <c r="F891" s="50">
        <v>10457</v>
      </c>
      <c r="G891" s="39" t="s">
        <v>1551</v>
      </c>
      <c r="H891" s="41"/>
      <c r="I891" s="41"/>
      <c r="J891" s="41"/>
      <c r="K891" s="40"/>
    </row>
    <row r="892" spans="1:11">
      <c r="A892" s="39" t="s">
        <v>863</v>
      </c>
      <c r="B892" s="39" t="s">
        <v>1550</v>
      </c>
      <c r="C892" s="39" t="s">
        <v>1549</v>
      </c>
      <c r="D892" s="39" t="s">
        <v>1548</v>
      </c>
      <c r="E892" s="39" t="s">
        <v>1230</v>
      </c>
      <c r="F892" s="50">
        <v>12561</v>
      </c>
      <c r="G892" s="39" t="s">
        <v>1547</v>
      </c>
      <c r="H892" s="41"/>
      <c r="I892" s="41"/>
      <c r="J892" s="41"/>
      <c r="K892" s="40"/>
    </row>
    <row r="893" spans="1:11">
      <c r="A893" s="39" t="s">
        <v>151</v>
      </c>
      <c r="B893" s="39" t="s">
        <v>1546</v>
      </c>
      <c r="C893" s="39" t="s">
        <v>1545</v>
      </c>
      <c r="D893" s="39" t="s">
        <v>1544</v>
      </c>
      <c r="E893" s="39" t="s">
        <v>1230</v>
      </c>
      <c r="F893" s="50">
        <v>10013</v>
      </c>
      <c r="G893" s="39" t="s">
        <v>1543</v>
      </c>
      <c r="H893" s="41"/>
      <c r="I893" s="41"/>
      <c r="J893" s="41"/>
      <c r="K893" s="40"/>
    </row>
    <row r="894" spans="1:11">
      <c r="A894" s="39" t="s">
        <v>422</v>
      </c>
      <c r="B894" s="39" t="s">
        <v>1542</v>
      </c>
      <c r="C894" s="39" t="s">
        <v>1541</v>
      </c>
      <c r="D894" s="39" t="s">
        <v>1293</v>
      </c>
      <c r="E894" s="39" t="s">
        <v>1230</v>
      </c>
      <c r="F894" s="50">
        <v>11236</v>
      </c>
      <c r="G894" s="39"/>
      <c r="H894" s="41"/>
      <c r="I894" s="41"/>
      <c r="J894" s="41"/>
      <c r="K894" s="40"/>
    </row>
    <row r="895" spans="1:11">
      <c r="A895" s="39" t="s">
        <v>750</v>
      </c>
      <c r="B895" s="39" t="s">
        <v>344</v>
      </c>
      <c r="C895" s="39" t="s">
        <v>1540</v>
      </c>
      <c r="D895" s="39" t="s">
        <v>1523</v>
      </c>
      <c r="E895" s="39" t="s">
        <v>1230</v>
      </c>
      <c r="F895" s="50">
        <v>10538</v>
      </c>
      <c r="G895" s="39" t="s">
        <v>1539</v>
      </c>
      <c r="H895" s="41"/>
      <c r="I895" s="41"/>
      <c r="J895" s="41"/>
      <c r="K895" s="40"/>
    </row>
    <row r="896" spans="1:11">
      <c r="A896" s="39" t="s">
        <v>107</v>
      </c>
      <c r="B896" s="39" t="s">
        <v>1538</v>
      </c>
      <c r="C896" s="39" t="s">
        <v>1537</v>
      </c>
      <c r="D896" s="39" t="s">
        <v>1536</v>
      </c>
      <c r="E896" s="39" t="s">
        <v>1230</v>
      </c>
      <c r="F896" s="50">
        <v>11598</v>
      </c>
      <c r="G896" s="39" t="s">
        <v>1535</v>
      </c>
      <c r="H896" s="41"/>
      <c r="I896" s="41"/>
      <c r="J896" s="41"/>
      <c r="K896" s="40"/>
    </row>
    <row r="897" spans="1:11">
      <c r="A897" s="39" t="s">
        <v>863</v>
      </c>
      <c r="B897" s="39" t="s">
        <v>340</v>
      </c>
      <c r="C897" s="39" t="s">
        <v>1534</v>
      </c>
      <c r="D897" s="39" t="s">
        <v>1533</v>
      </c>
      <c r="E897" s="39" t="s">
        <v>1230</v>
      </c>
      <c r="F897" s="50">
        <v>12941</v>
      </c>
      <c r="G897" s="39"/>
      <c r="H897" s="41"/>
      <c r="I897" s="41"/>
      <c r="J897" s="41"/>
      <c r="K897" s="40"/>
    </row>
    <row r="898" spans="1:11">
      <c r="A898" s="39" t="s">
        <v>182</v>
      </c>
      <c r="B898" s="39" t="s">
        <v>1532</v>
      </c>
      <c r="C898" s="39" t="s">
        <v>1531</v>
      </c>
      <c r="D898" s="39" t="s">
        <v>1231</v>
      </c>
      <c r="E898" s="39" t="s">
        <v>1230</v>
      </c>
      <c r="F898" s="50">
        <v>10028</v>
      </c>
      <c r="G898" s="39" t="s">
        <v>1530</v>
      </c>
      <c r="H898" s="41"/>
      <c r="I898" s="41"/>
      <c r="J898" s="41"/>
      <c r="K898" s="40"/>
    </row>
    <row r="899" spans="1:11">
      <c r="A899" s="39" t="s">
        <v>1529</v>
      </c>
      <c r="B899" s="39" t="s">
        <v>335</v>
      </c>
      <c r="C899" s="39" t="s">
        <v>1528</v>
      </c>
      <c r="D899" s="39" t="s">
        <v>1527</v>
      </c>
      <c r="E899" s="39" t="s">
        <v>1230</v>
      </c>
      <c r="F899" s="50">
        <v>10956</v>
      </c>
      <c r="G899" s="39" t="s">
        <v>1526</v>
      </c>
      <c r="H899" s="41"/>
      <c r="I899" s="41"/>
      <c r="J899" s="41"/>
      <c r="K899" s="40"/>
    </row>
    <row r="900" spans="1:11">
      <c r="A900" s="39" t="s">
        <v>279</v>
      </c>
      <c r="B900" s="39" t="s">
        <v>1525</v>
      </c>
      <c r="C900" s="39" t="s">
        <v>1524</v>
      </c>
      <c r="D900" s="39" t="s">
        <v>1523</v>
      </c>
      <c r="E900" s="39" t="s">
        <v>1230</v>
      </c>
      <c r="F900" s="50">
        <v>10538</v>
      </c>
      <c r="G900" s="39" t="s">
        <v>1522</v>
      </c>
      <c r="H900" s="41"/>
      <c r="I900" s="41"/>
      <c r="J900" s="41"/>
      <c r="K900" s="40"/>
    </row>
    <row r="901" spans="1:11">
      <c r="A901" s="39" t="s">
        <v>1521</v>
      </c>
      <c r="B901" s="39" t="s">
        <v>1520</v>
      </c>
      <c r="C901" s="39" t="s">
        <v>1519</v>
      </c>
      <c r="D901" s="39" t="s">
        <v>1231</v>
      </c>
      <c r="E901" s="39" t="s">
        <v>1230</v>
      </c>
      <c r="F901" s="50">
        <v>10044</v>
      </c>
      <c r="G901" s="39" t="s">
        <v>1518</v>
      </c>
      <c r="H901" s="41"/>
      <c r="I901" s="41"/>
      <c r="J901" s="41"/>
      <c r="K901" s="40"/>
    </row>
    <row r="902" spans="1:11">
      <c r="A902" s="39" t="s">
        <v>515</v>
      </c>
      <c r="B902" s="39" t="s">
        <v>1517</v>
      </c>
      <c r="C902" s="39" t="s">
        <v>1516</v>
      </c>
      <c r="D902" s="39" t="s">
        <v>1293</v>
      </c>
      <c r="E902" s="39" t="s">
        <v>1230</v>
      </c>
      <c r="F902" s="50">
        <v>11215</v>
      </c>
      <c r="G902" s="39" t="s">
        <v>1515</v>
      </c>
      <c r="H902" s="41"/>
      <c r="I902" s="41"/>
      <c r="J902" s="41"/>
      <c r="K902" s="40"/>
    </row>
    <row r="903" spans="1:11">
      <c r="A903" s="39" t="s">
        <v>503</v>
      </c>
      <c r="B903" s="39" t="s">
        <v>1514</v>
      </c>
      <c r="C903" s="39" t="s">
        <v>1513</v>
      </c>
      <c r="D903" s="39" t="s">
        <v>1318</v>
      </c>
      <c r="E903" s="39" t="s">
        <v>1230</v>
      </c>
      <c r="F903" s="50">
        <v>14617</v>
      </c>
      <c r="G903" s="39" t="s">
        <v>1512</v>
      </c>
      <c r="H903" s="41"/>
      <c r="I903" s="41"/>
      <c r="J903" s="41"/>
      <c r="K903" s="40"/>
    </row>
    <row r="904" spans="1:11">
      <c r="A904" s="39" t="s">
        <v>1511</v>
      </c>
      <c r="B904" s="39" t="s">
        <v>190</v>
      </c>
      <c r="C904" s="39" t="s">
        <v>1510</v>
      </c>
      <c r="D904" s="39" t="s">
        <v>1231</v>
      </c>
      <c r="E904" s="39" t="s">
        <v>1230</v>
      </c>
      <c r="F904" s="50">
        <v>10282</v>
      </c>
      <c r="G904" s="39" t="s">
        <v>1509</v>
      </c>
      <c r="H904" s="41"/>
      <c r="I904" s="41"/>
      <c r="J904" s="41"/>
      <c r="K904" s="40"/>
    </row>
    <row r="905" spans="1:11">
      <c r="A905" s="39" t="s">
        <v>155</v>
      </c>
      <c r="B905" s="39" t="s">
        <v>1508</v>
      </c>
      <c r="C905" s="39" t="s">
        <v>1507</v>
      </c>
      <c r="D905" s="39" t="s">
        <v>1231</v>
      </c>
      <c r="E905" s="39" t="s">
        <v>1230</v>
      </c>
      <c r="F905" s="50">
        <v>10011</v>
      </c>
      <c r="G905" s="39" t="s">
        <v>1506</v>
      </c>
      <c r="H905" s="41"/>
      <c r="I905" s="41"/>
      <c r="J905" s="41"/>
      <c r="K905" s="40"/>
    </row>
    <row r="906" spans="1:11">
      <c r="A906" s="39" t="s">
        <v>791</v>
      </c>
      <c r="B906" s="39" t="s">
        <v>247</v>
      </c>
      <c r="C906" s="39" t="s">
        <v>1505</v>
      </c>
      <c r="D906" s="39" t="s">
        <v>1231</v>
      </c>
      <c r="E906" s="39" t="s">
        <v>1230</v>
      </c>
      <c r="F906" s="50">
        <v>10044</v>
      </c>
      <c r="G906" s="39" t="s">
        <v>1504</v>
      </c>
      <c r="H906" s="41"/>
      <c r="I906" s="41"/>
      <c r="J906" s="41"/>
      <c r="K906" s="40"/>
    </row>
    <row r="907" spans="1:11">
      <c r="A907" s="39" t="s">
        <v>1503</v>
      </c>
      <c r="B907" s="39" t="s">
        <v>1502</v>
      </c>
      <c r="C907" s="39" t="s">
        <v>1501</v>
      </c>
      <c r="D907" s="39" t="s">
        <v>1293</v>
      </c>
      <c r="E907" s="39" t="s">
        <v>1230</v>
      </c>
      <c r="F907" s="50">
        <v>11206</v>
      </c>
      <c r="G907" s="39" t="s">
        <v>1500</v>
      </c>
      <c r="H907" s="41"/>
      <c r="I907" s="41"/>
      <c r="J907" s="41"/>
      <c r="K907" s="40"/>
    </row>
    <row r="908" spans="1:11">
      <c r="A908" s="39" t="s">
        <v>1076</v>
      </c>
      <c r="B908" s="39" t="s">
        <v>1499</v>
      </c>
      <c r="C908" s="39" t="s">
        <v>1498</v>
      </c>
      <c r="D908" s="39" t="s">
        <v>1497</v>
      </c>
      <c r="E908" s="39" t="s">
        <v>1230</v>
      </c>
      <c r="F908" s="50">
        <v>12865</v>
      </c>
      <c r="G908" s="39" t="s">
        <v>1496</v>
      </c>
      <c r="H908" s="41"/>
      <c r="I908" s="41"/>
      <c r="J908" s="41"/>
      <c r="K908" s="40"/>
    </row>
    <row r="909" spans="1:11">
      <c r="A909" s="39" t="s">
        <v>160</v>
      </c>
      <c r="B909" s="39" t="s">
        <v>1495</v>
      </c>
      <c r="C909" s="39" t="s">
        <v>1494</v>
      </c>
      <c r="D909" s="39" t="s">
        <v>1231</v>
      </c>
      <c r="E909" s="39" t="s">
        <v>1230</v>
      </c>
      <c r="F909" s="50">
        <v>10011</v>
      </c>
      <c r="G909" s="39" t="s">
        <v>1493</v>
      </c>
      <c r="H909" s="41"/>
      <c r="I909" s="41"/>
      <c r="J909" s="41"/>
      <c r="K909" s="40"/>
    </row>
    <row r="910" spans="1:11">
      <c r="A910" s="39" t="s">
        <v>994</v>
      </c>
      <c r="B910" s="39" t="s">
        <v>1492</v>
      </c>
      <c r="C910" s="39" t="s">
        <v>1491</v>
      </c>
      <c r="D910" s="39" t="s">
        <v>1280</v>
      </c>
      <c r="E910" s="39" t="s">
        <v>1230</v>
      </c>
      <c r="F910" s="50">
        <v>10453</v>
      </c>
      <c r="G910" s="39" t="s">
        <v>1490</v>
      </c>
      <c r="H910" s="41"/>
      <c r="I910" s="41"/>
      <c r="J910" s="41"/>
      <c r="K910" s="40"/>
    </row>
    <row r="911" spans="1:11">
      <c r="A911" s="39" t="s">
        <v>1199</v>
      </c>
      <c r="B911" s="39" t="s">
        <v>1489</v>
      </c>
      <c r="C911" s="39" t="s">
        <v>1488</v>
      </c>
      <c r="D911" s="39" t="s">
        <v>1487</v>
      </c>
      <c r="E911" s="39" t="s">
        <v>1230</v>
      </c>
      <c r="F911" s="50">
        <v>10580</v>
      </c>
      <c r="G911" s="39" t="s">
        <v>1486</v>
      </c>
      <c r="H911" s="41"/>
      <c r="I911" s="41"/>
      <c r="J911" s="41"/>
      <c r="K911" s="40"/>
    </row>
    <row r="912" spans="1:11">
      <c r="A912" s="39" t="s">
        <v>1485</v>
      </c>
      <c r="B912" s="39" t="s">
        <v>502</v>
      </c>
      <c r="C912" s="39" t="s">
        <v>1484</v>
      </c>
      <c r="D912" s="39" t="s">
        <v>1255</v>
      </c>
      <c r="E912" s="39" t="s">
        <v>1230</v>
      </c>
      <c r="F912" s="50">
        <v>11367</v>
      </c>
      <c r="G912" s="39" t="s">
        <v>1483</v>
      </c>
      <c r="H912" s="41"/>
      <c r="I912" s="41"/>
      <c r="J912" s="41"/>
      <c r="K912" s="40"/>
    </row>
    <row r="913" spans="1:11">
      <c r="A913" s="39" t="s">
        <v>1482</v>
      </c>
      <c r="B913" s="39" t="s">
        <v>1481</v>
      </c>
      <c r="C913" s="39" t="s">
        <v>1480</v>
      </c>
      <c r="D913" s="39" t="s">
        <v>1293</v>
      </c>
      <c r="E913" s="39" t="s">
        <v>1230</v>
      </c>
      <c r="F913" s="50">
        <v>11201</v>
      </c>
      <c r="G913" s="39" t="s">
        <v>1479</v>
      </c>
      <c r="H913" s="41"/>
      <c r="I913" s="41"/>
      <c r="J913" s="41"/>
      <c r="K913" s="40"/>
    </row>
    <row r="914" spans="1:11">
      <c r="A914" s="39" t="s">
        <v>372</v>
      </c>
      <c r="B914" s="39" t="s">
        <v>313</v>
      </c>
      <c r="C914" s="39" t="s">
        <v>1478</v>
      </c>
      <c r="D914" s="39" t="s">
        <v>1426</v>
      </c>
      <c r="E914" s="39" t="s">
        <v>1230</v>
      </c>
      <c r="F914" s="50">
        <v>11530</v>
      </c>
      <c r="G914" s="39" t="s">
        <v>1477</v>
      </c>
      <c r="H914" s="41"/>
      <c r="I914" s="41"/>
      <c r="J914" s="41"/>
      <c r="K914" s="40"/>
    </row>
    <row r="915" spans="1:11">
      <c r="A915" s="39" t="s">
        <v>182</v>
      </c>
      <c r="B915" s="39" t="s">
        <v>1476</v>
      </c>
      <c r="C915" s="39" t="s">
        <v>1475</v>
      </c>
      <c r="D915" s="39" t="s">
        <v>1474</v>
      </c>
      <c r="E915" s="39" t="s">
        <v>1230</v>
      </c>
      <c r="F915" s="50">
        <v>10541</v>
      </c>
      <c r="G915" s="39" t="s">
        <v>1473</v>
      </c>
      <c r="H915" s="41"/>
      <c r="I915" s="41"/>
      <c r="J915" s="41"/>
      <c r="K915" s="40"/>
    </row>
    <row r="916" spans="1:11">
      <c r="A916" s="39" t="s">
        <v>1472</v>
      </c>
      <c r="B916" s="39" t="s">
        <v>488</v>
      </c>
      <c r="C916" s="39" t="s">
        <v>1471</v>
      </c>
      <c r="D916" s="39" t="s">
        <v>1470</v>
      </c>
      <c r="E916" s="39" t="s">
        <v>1230</v>
      </c>
      <c r="F916" s="50">
        <v>13066</v>
      </c>
      <c r="G916" s="39" t="s">
        <v>1469</v>
      </c>
      <c r="H916" s="41"/>
      <c r="I916" s="41"/>
      <c r="J916" s="41"/>
      <c r="K916" s="40"/>
    </row>
    <row r="917" spans="1:11">
      <c r="A917" s="39" t="s">
        <v>116</v>
      </c>
      <c r="B917" s="39" t="s">
        <v>1468</v>
      </c>
      <c r="C917" s="39" t="s">
        <v>1467</v>
      </c>
      <c r="D917" s="39" t="s">
        <v>1259</v>
      </c>
      <c r="E917" s="39" t="s">
        <v>1230</v>
      </c>
      <c r="F917" s="50">
        <v>14580</v>
      </c>
      <c r="G917" s="39" t="s">
        <v>1466</v>
      </c>
      <c r="H917" s="41"/>
      <c r="I917" s="41"/>
      <c r="J917" s="41"/>
      <c r="K917" s="40"/>
    </row>
    <row r="918" spans="1:11">
      <c r="A918" s="39" t="s">
        <v>1465</v>
      </c>
      <c r="B918" s="39" t="s">
        <v>303</v>
      </c>
      <c r="C918" s="39" t="s">
        <v>1464</v>
      </c>
      <c r="D918" s="39" t="s">
        <v>1231</v>
      </c>
      <c r="E918" s="39" t="s">
        <v>1230</v>
      </c>
      <c r="F918" s="50">
        <v>10021</v>
      </c>
      <c r="G918" s="39" t="s">
        <v>1463</v>
      </c>
      <c r="H918" s="41"/>
      <c r="I918" s="41"/>
      <c r="J918" s="41"/>
      <c r="K918" s="40"/>
    </row>
    <row r="919" spans="1:11">
      <c r="A919" s="39" t="s">
        <v>1462</v>
      </c>
      <c r="B919" s="39" t="s">
        <v>645</v>
      </c>
      <c r="C919" s="39" t="s">
        <v>1461</v>
      </c>
      <c r="D919" s="39" t="s">
        <v>1460</v>
      </c>
      <c r="E919" s="39" t="s">
        <v>1230</v>
      </c>
      <c r="F919" s="50">
        <v>12203</v>
      </c>
      <c r="G919" s="39" t="s">
        <v>1459</v>
      </c>
      <c r="H919" s="41"/>
      <c r="I919" s="41"/>
      <c r="J919" s="41"/>
      <c r="K919" s="40"/>
    </row>
    <row r="920" spans="1:11">
      <c r="A920" s="39" t="s">
        <v>48</v>
      </c>
      <c r="B920" s="39" t="s">
        <v>1458</v>
      </c>
      <c r="C920" s="39" t="s">
        <v>1457</v>
      </c>
      <c r="D920" s="39" t="s">
        <v>1255</v>
      </c>
      <c r="E920" s="39" t="s">
        <v>1230</v>
      </c>
      <c r="F920" s="50">
        <v>11358</v>
      </c>
      <c r="G920" s="39" t="s">
        <v>1456</v>
      </c>
      <c r="H920" s="41"/>
      <c r="I920" s="41"/>
      <c r="J920" s="41"/>
      <c r="K920" s="40"/>
    </row>
    <row r="921" spans="1:11">
      <c r="A921" s="39" t="s">
        <v>675</v>
      </c>
      <c r="B921" s="39" t="s">
        <v>1455</v>
      </c>
      <c r="C921" s="39" t="s">
        <v>1454</v>
      </c>
      <c r="D921" s="39" t="s">
        <v>1231</v>
      </c>
      <c r="E921" s="39" t="s">
        <v>1230</v>
      </c>
      <c r="F921" s="50">
        <v>10031</v>
      </c>
      <c r="G921" s="39" t="s">
        <v>1453</v>
      </c>
      <c r="H921" s="41"/>
      <c r="I921" s="41"/>
      <c r="J921" s="41"/>
      <c r="K921" s="40"/>
    </row>
    <row r="922" spans="1:11">
      <c r="A922" s="39" t="s">
        <v>116</v>
      </c>
      <c r="B922" s="39" t="s">
        <v>1452</v>
      </c>
      <c r="C922" s="39" t="s">
        <v>1451</v>
      </c>
      <c r="D922" s="39" t="s">
        <v>1450</v>
      </c>
      <c r="E922" s="39" t="s">
        <v>1230</v>
      </c>
      <c r="F922" s="50">
        <v>11952</v>
      </c>
      <c r="G922" s="39" t="s">
        <v>1449</v>
      </c>
      <c r="H922" s="41"/>
      <c r="I922" s="41"/>
      <c r="J922" s="41"/>
      <c r="K922" s="40"/>
    </row>
    <row r="923" spans="1:11">
      <c r="A923" s="39" t="s">
        <v>155</v>
      </c>
      <c r="B923" s="39" t="s">
        <v>1448</v>
      </c>
      <c r="C923" s="39" t="s">
        <v>1447</v>
      </c>
      <c r="D923" s="39" t="s">
        <v>1446</v>
      </c>
      <c r="E923" s="39" t="s">
        <v>1230</v>
      </c>
      <c r="F923" s="50">
        <v>11375</v>
      </c>
      <c r="G923" s="39" t="s">
        <v>1445</v>
      </c>
      <c r="H923" s="41"/>
      <c r="I923" s="41"/>
      <c r="J923" s="41"/>
      <c r="K923" s="40"/>
    </row>
    <row r="924" spans="1:11">
      <c r="A924" s="39" t="s">
        <v>1444</v>
      </c>
      <c r="B924" s="39" t="s">
        <v>465</v>
      </c>
      <c r="C924" s="39" t="s">
        <v>1443</v>
      </c>
      <c r="D924" s="39" t="s">
        <v>1442</v>
      </c>
      <c r="E924" s="39" t="s">
        <v>1230</v>
      </c>
      <c r="F924" s="50">
        <v>12033</v>
      </c>
      <c r="G924" s="39" t="s">
        <v>1441</v>
      </c>
      <c r="H924" s="41"/>
      <c r="I924" s="41"/>
      <c r="J924" s="41"/>
      <c r="K924" s="40"/>
    </row>
    <row r="925" spans="1:11">
      <c r="A925" s="39" t="s">
        <v>48</v>
      </c>
      <c r="B925" s="39" t="s">
        <v>465</v>
      </c>
      <c r="C925" s="39" t="s">
        <v>1440</v>
      </c>
      <c r="D925" s="39" t="s">
        <v>1439</v>
      </c>
      <c r="E925" s="39" t="s">
        <v>1230</v>
      </c>
      <c r="F925" s="50">
        <v>10463</v>
      </c>
      <c r="G925" s="39" t="s">
        <v>1438</v>
      </c>
      <c r="H925" s="41"/>
      <c r="I925" s="41"/>
      <c r="J925" s="41"/>
      <c r="K925" s="40"/>
    </row>
    <row r="926" spans="1:11">
      <c r="A926" s="39" t="s">
        <v>1437</v>
      </c>
      <c r="B926" s="39" t="s">
        <v>146</v>
      </c>
      <c r="C926" s="39" t="s">
        <v>1436</v>
      </c>
      <c r="D926" s="39" t="s">
        <v>1435</v>
      </c>
      <c r="E926" s="39" t="s">
        <v>1230</v>
      </c>
      <c r="F926" s="50">
        <v>12159</v>
      </c>
      <c r="G926" s="39" t="s">
        <v>1434</v>
      </c>
      <c r="H926" s="41"/>
      <c r="I926" s="41"/>
      <c r="J926" s="41"/>
      <c r="K926" s="40"/>
    </row>
    <row r="927" spans="1:11">
      <c r="A927" s="39" t="s">
        <v>587</v>
      </c>
      <c r="B927" s="39" t="s">
        <v>1433</v>
      </c>
      <c r="C927" s="39" t="s">
        <v>1432</v>
      </c>
      <c r="D927" s="39" t="s">
        <v>1431</v>
      </c>
      <c r="E927" s="39" t="s">
        <v>1230</v>
      </c>
      <c r="F927" s="50">
        <v>10977</v>
      </c>
      <c r="G927" s="39" t="s">
        <v>1430</v>
      </c>
      <c r="H927" s="41"/>
      <c r="I927" s="41"/>
      <c r="J927" s="41"/>
      <c r="K927" s="40"/>
    </row>
    <row r="928" spans="1:11">
      <c r="A928" s="39" t="s">
        <v>1429</v>
      </c>
      <c r="B928" s="39" t="s">
        <v>1428</v>
      </c>
      <c r="C928" s="39" t="s">
        <v>1427</v>
      </c>
      <c r="D928" s="39" t="s">
        <v>1426</v>
      </c>
      <c r="E928" s="39" t="s">
        <v>1230</v>
      </c>
      <c r="F928" s="50">
        <v>11530</v>
      </c>
      <c r="G928" s="39" t="s">
        <v>1425</v>
      </c>
      <c r="H928" s="41"/>
      <c r="I928" s="41"/>
      <c r="J928" s="41"/>
      <c r="K928" s="40"/>
    </row>
    <row r="929" spans="1:11">
      <c r="A929" s="39" t="s">
        <v>1424</v>
      </c>
      <c r="B929" s="39" t="s">
        <v>1423</v>
      </c>
      <c r="C929" s="39" t="s">
        <v>1422</v>
      </c>
      <c r="D929" s="39" t="s">
        <v>1421</v>
      </c>
      <c r="E929" s="39" t="s">
        <v>1230</v>
      </c>
      <c r="F929" s="50">
        <v>11758</v>
      </c>
      <c r="G929" s="39" t="s">
        <v>1420</v>
      </c>
      <c r="H929" s="41"/>
      <c r="I929" s="41"/>
      <c r="J929" s="41"/>
      <c r="K929" s="40"/>
    </row>
    <row r="930" spans="1:11">
      <c r="A930" s="39" t="s">
        <v>1419</v>
      </c>
      <c r="B930" s="39" t="s">
        <v>637</v>
      </c>
      <c r="C930" s="39" t="s">
        <v>1418</v>
      </c>
      <c r="D930" s="39" t="s">
        <v>1417</v>
      </c>
      <c r="E930" s="39" t="s">
        <v>1230</v>
      </c>
      <c r="F930" s="50">
        <v>12020</v>
      </c>
      <c r="G930" s="39" t="s">
        <v>1416</v>
      </c>
      <c r="H930" s="41"/>
      <c r="I930" s="41"/>
      <c r="J930" s="41"/>
      <c r="K930" s="40"/>
    </row>
    <row r="931" spans="1:11">
      <c r="A931" s="39" t="s">
        <v>1415</v>
      </c>
      <c r="B931" s="39" t="s">
        <v>1414</v>
      </c>
      <c r="C931" s="39" t="s">
        <v>1413</v>
      </c>
      <c r="D931" s="39" t="s">
        <v>218</v>
      </c>
      <c r="E931" s="39" t="s">
        <v>1230</v>
      </c>
      <c r="F931" s="50">
        <v>10550</v>
      </c>
      <c r="G931" s="39" t="s">
        <v>1412</v>
      </c>
      <c r="H931" s="41"/>
      <c r="I931" s="41"/>
      <c r="J931" s="41"/>
      <c r="K931" s="40"/>
    </row>
    <row r="932" spans="1:11">
      <c r="A932" s="39" t="s">
        <v>523</v>
      </c>
      <c r="B932" s="39" t="s">
        <v>1411</v>
      </c>
      <c r="C932" s="39" t="s">
        <v>1410</v>
      </c>
      <c r="D932" s="39" t="s">
        <v>1409</v>
      </c>
      <c r="E932" s="39" t="s">
        <v>1230</v>
      </c>
      <c r="F932" s="50">
        <v>10526</v>
      </c>
      <c r="G932" s="39" t="s">
        <v>1408</v>
      </c>
      <c r="H932" s="41"/>
      <c r="I932" s="41"/>
      <c r="J932" s="41"/>
      <c r="K932" s="40"/>
    </row>
    <row r="933" spans="1:11">
      <c r="A933" s="39" t="s">
        <v>1407</v>
      </c>
      <c r="B933" s="39" t="s">
        <v>134</v>
      </c>
      <c r="C933" s="39" t="s">
        <v>1406</v>
      </c>
      <c r="D933" s="39" t="s">
        <v>1405</v>
      </c>
      <c r="E933" s="39" t="s">
        <v>1230</v>
      </c>
      <c r="F933" s="50">
        <v>11417</v>
      </c>
      <c r="G933" s="39" t="s">
        <v>1404</v>
      </c>
      <c r="H933" s="41"/>
      <c r="I933" s="41"/>
      <c r="J933" s="41"/>
      <c r="K933" s="40"/>
    </row>
    <row r="934" spans="1:11">
      <c r="A934" s="39" t="s">
        <v>587</v>
      </c>
      <c r="B934" s="39" t="s">
        <v>1403</v>
      </c>
      <c r="C934" s="39" t="s">
        <v>1402</v>
      </c>
      <c r="D934" s="39" t="s">
        <v>1231</v>
      </c>
      <c r="E934" s="39" t="s">
        <v>1230</v>
      </c>
      <c r="F934" s="50">
        <v>10280</v>
      </c>
      <c r="G934" s="39" t="s">
        <v>1401</v>
      </c>
      <c r="H934" s="41"/>
      <c r="I934" s="41"/>
      <c r="J934" s="41"/>
      <c r="K934" s="40"/>
    </row>
    <row r="935" spans="1:11">
      <c r="A935" s="39" t="s">
        <v>1400</v>
      </c>
      <c r="B935" s="39" t="s">
        <v>1399</v>
      </c>
      <c r="C935" s="39" t="s">
        <v>1398</v>
      </c>
      <c r="D935" s="39" t="s">
        <v>1231</v>
      </c>
      <c r="E935" s="39" t="s">
        <v>1230</v>
      </c>
      <c r="F935" s="50">
        <v>10038</v>
      </c>
      <c r="G935" s="39"/>
      <c r="H935" s="41"/>
      <c r="I935" s="41"/>
      <c r="J935" s="41"/>
      <c r="K935" s="40"/>
    </row>
    <row r="936" spans="1:11">
      <c r="A936" s="39" t="s">
        <v>1397</v>
      </c>
      <c r="B936" s="39" t="s">
        <v>459</v>
      </c>
      <c r="C936" s="39" t="s">
        <v>1396</v>
      </c>
      <c r="D936" s="39" t="s">
        <v>1395</v>
      </c>
      <c r="E936" s="39" t="s">
        <v>1230</v>
      </c>
      <c r="F936" s="50">
        <v>14715</v>
      </c>
      <c r="G936" s="39" t="s">
        <v>1394</v>
      </c>
      <c r="H936" s="41"/>
      <c r="I936" s="41"/>
      <c r="J936" s="41"/>
      <c r="K936" s="40"/>
    </row>
    <row r="937" spans="1:11">
      <c r="A937" s="39" t="s">
        <v>1393</v>
      </c>
      <c r="B937" s="39" t="s">
        <v>454</v>
      </c>
      <c r="C937" s="39" t="s">
        <v>1392</v>
      </c>
      <c r="D937" s="39" t="s">
        <v>1293</v>
      </c>
      <c r="E937" s="39" t="s">
        <v>1230</v>
      </c>
      <c r="F937" s="50">
        <v>11215</v>
      </c>
      <c r="G937" s="39" t="s">
        <v>1391</v>
      </c>
      <c r="H937" s="41"/>
      <c r="I937" s="41"/>
      <c r="J937" s="41"/>
      <c r="K937" s="40"/>
    </row>
    <row r="938" spans="1:11">
      <c r="A938" s="39" t="s">
        <v>1390</v>
      </c>
      <c r="B938" s="39" t="s">
        <v>1169</v>
      </c>
      <c r="C938" s="39" t="s">
        <v>1389</v>
      </c>
      <c r="D938" s="39" t="s">
        <v>1388</v>
      </c>
      <c r="E938" s="39" t="s">
        <v>1230</v>
      </c>
      <c r="F938" s="50">
        <v>11790</v>
      </c>
      <c r="G938" s="39" t="s">
        <v>1387</v>
      </c>
      <c r="H938" s="41"/>
      <c r="I938" s="41"/>
      <c r="J938" s="41"/>
      <c r="K938" s="40"/>
    </row>
    <row r="939" spans="1:11">
      <c r="A939" s="39" t="s">
        <v>299</v>
      </c>
      <c r="B939" s="39" t="s">
        <v>1386</v>
      </c>
      <c r="C939" s="39" t="s">
        <v>1385</v>
      </c>
      <c r="D939" s="39" t="s">
        <v>1231</v>
      </c>
      <c r="E939" s="39" t="s">
        <v>1230</v>
      </c>
      <c r="F939" s="50">
        <v>10009</v>
      </c>
      <c r="G939" s="39" t="s">
        <v>1384</v>
      </c>
      <c r="H939" s="41"/>
      <c r="I939" s="41"/>
      <c r="J939" s="41"/>
      <c r="K939" s="40"/>
    </row>
    <row r="940" spans="1:11">
      <c r="A940" s="39" t="s">
        <v>1383</v>
      </c>
      <c r="B940" s="39" t="s">
        <v>449</v>
      </c>
      <c r="C940" s="39" t="s">
        <v>1382</v>
      </c>
      <c r="D940" s="39" t="s">
        <v>1381</v>
      </c>
      <c r="E940" s="39" t="s">
        <v>1230</v>
      </c>
      <c r="F940" s="50">
        <v>13063</v>
      </c>
      <c r="G940" s="39" t="s">
        <v>1380</v>
      </c>
      <c r="H940" s="41"/>
      <c r="I940" s="41"/>
      <c r="J940" s="41"/>
      <c r="K940" s="40"/>
    </row>
    <row r="941" spans="1:11">
      <c r="A941" s="39" t="s">
        <v>1379</v>
      </c>
      <c r="B941" s="39" t="s">
        <v>1378</v>
      </c>
      <c r="C941" s="39" t="s">
        <v>1377</v>
      </c>
      <c r="D941" s="39" t="s">
        <v>1342</v>
      </c>
      <c r="E941" s="39" t="s">
        <v>1230</v>
      </c>
      <c r="F941" s="50">
        <v>10312</v>
      </c>
      <c r="G941" s="39" t="s">
        <v>1376</v>
      </c>
      <c r="H941" s="41"/>
      <c r="I941" s="41"/>
      <c r="J941" s="41"/>
      <c r="K941" s="40"/>
    </row>
    <row r="942" spans="1:11">
      <c r="A942" s="39" t="s">
        <v>1375</v>
      </c>
      <c r="B942" s="39" t="s">
        <v>444</v>
      </c>
      <c r="C942" s="39" t="s">
        <v>1374</v>
      </c>
      <c r="D942" s="39" t="s">
        <v>1293</v>
      </c>
      <c r="E942" s="39" t="s">
        <v>1230</v>
      </c>
      <c r="F942" s="50">
        <v>11211</v>
      </c>
      <c r="G942" s="39" t="s">
        <v>1373</v>
      </c>
      <c r="H942" s="41"/>
      <c r="I942" s="41"/>
      <c r="J942" s="41"/>
      <c r="K942" s="40"/>
    </row>
    <row r="943" spans="1:11">
      <c r="A943" s="39" t="s">
        <v>314</v>
      </c>
      <c r="B943" s="39" t="s">
        <v>283</v>
      </c>
      <c r="C943" s="39" t="s">
        <v>1372</v>
      </c>
      <c r="D943" s="39" t="s">
        <v>1371</v>
      </c>
      <c r="E943" s="39" t="s">
        <v>1230</v>
      </c>
      <c r="F943" s="50">
        <v>13346</v>
      </c>
      <c r="G943" s="39" t="s">
        <v>1370</v>
      </c>
      <c r="H943" s="41"/>
      <c r="I943" s="41"/>
      <c r="J943" s="41"/>
      <c r="K943" s="40"/>
    </row>
    <row r="944" spans="1:11">
      <c r="A944" s="39" t="s">
        <v>1369</v>
      </c>
      <c r="B944" s="39" t="s">
        <v>394</v>
      </c>
      <c r="C944" s="39" t="s">
        <v>1368</v>
      </c>
      <c r="D944" s="39" t="s">
        <v>1367</v>
      </c>
      <c r="E944" s="39" t="s">
        <v>1230</v>
      </c>
      <c r="F944" s="50">
        <v>12839</v>
      </c>
      <c r="G944" s="39" t="s">
        <v>1366</v>
      </c>
      <c r="H944" s="41"/>
      <c r="I944" s="41"/>
      <c r="J944" s="41"/>
      <c r="K944" s="40"/>
    </row>
    <row r="945" spans="1:11">
      <c r="A945" s="39" t="s">
        <v>309</v>
      </c>
      <c r="B945" s="39" t="s">
        <v>1365</v>
      </c>
      <c r="C945" s="39" t="s">
        <v>1364</v>
      </c>
      <c r="D945" s="39" t="s">
        <v>1231</v>
      </c>
      <c r="E945" s="39" t="s">
        <v>1230</v>
      </c>
      <c r="F945" s="50">
        <v>10040</v>
      </c>
      <c r="G945" s="39" t="s">
        <v>1363</v>
      </c>
      <c r="H945" s="41"/>
      <c r="I945" s="41"/>
      <c r="J945" s="41"/>
      <c r="K945" s="40"/>
    </row>
    <row r="946" spans="1:11">
      <c r="A946" s="39" t="s">
        <v>1362</v>
      </c>
      <c r="B946" s="39" t="s">
        <v>1361</v>
      </c>
      <c r="C946" s="39" t="s">
        <v>1360</v>
      </c>
      <c r="D946" s="39" t="s">
        <v>1359</v>
      </c>
      <c r="E946" s="39" t="s">
        <v>1230</v>
      </c>
      <c r="F946" s="50">
        <v>10598</v>
      </c>
      <c r="G946" s="39" t="s">
        <v>1358</v>
      </c>
      <c r="H946" s="41"/>
      <c r="I946" s="41"/>
      <c r="J946" s="41"/>
      <c r="K946" s="40"/>
    </row>
    <row r="947" spans="1:11">
      <c r="A947" s="39" t="s">
        <v>1357</v>
      </c>
      <c r="B947" s="39" t="s">
        <v>1356</v>
      </c>
      <c r="C947" s="39" t="s">
        <v>1355</v>
      </c>
      <c r="D947" s="39" t="s">
        <v>1259</v>
      </c>
      <c r="E947" s="39" t="s">
        <v>1230</v>
      </c>
      <c r="F947" s="50">
        <v>14580</v>
      </c>
      <c r="G947" s="39" t="s">
        <v>1354</v>
      </c>
      <c r="H947" s="41"/>
      <c r="I947" s="41"/>
      <c r="J947" s="41"/>
      <c r="K947" s="40"/>
    </row>
    <row r="948" spans="1:11">
      <c r="A948" s="39" t="s">
        <v>1353</v>
      </c>
      <c r="B948" s="39" t="s">
        <v>1352</v>
      </c>
      <c r="C948" s="39" t="s">
        <v>1351</v>
      </c>
      <c r="D948" s="39" t="s">
        <v>1350</v>
      </c>
      <c r="E948" s="39" t="s">
        <v>1230</v>
      </c>
      <c r="F948" s="50">
        <v>12186</v>
      </c>
      <c r="G948" s="39" t="s">
        <v>1349</v>
      </c>
      <c r="H948" s="41"/>
      <c r="I948" s="41"/>
      <c r="J948" s="41"/>
      <c r="K948" s="40"/>
    </row>
    <row r="949" spans="1:11">
      <c r="A949" s="39" t="s">
        <v>418</v>
      </c>
      <c r="B949" s="39" t="s">
        <v>1348</v>
      </c>
      <c r="C949" s="39" t="s">
        <v>1347</v>
      </c>
      <c r="D949" s="39" t="s">
        <v>1255</v>
      </c>
      <c r="E949" s="39" t="s">
        <v>1230</v>
      </c>
      <c r="F949" s="50">
        <v>11358</v>
      </c>
      <c r="G949" s="39" t="s">
        <v>1346</v>
      </c>
      <c r="H949" s="41"/>
      <c r="I949" s="41"/>
      <c r="J949" s="41"/>
      <c r="K949" s="40"/>
    </row>
    <row r="950" spans="1:11">
      <c r="A950" s="39" t="s">
        <v>1345</v>
      </c>
      <c r="B950" s="39" t="s">
        <v>1344</v>
      </c>
      <c r="C950" s="39" t="s">
        <v>1343</v>
      </c>
      <c r="D950" s="39" t="s">
        <v>1342</v>
      </c>
      <c r="E950" s="39" t="s">
        <v>1230</v>
      </c>
      <c r="F950" s="50">
        <v>10305</v>
      </c>
      <c r="G950" s="39" t="s">
        <v>1341</v>
      </c>
      <c r="H950" s="41"/>
      <c r="I950" s="41"/>
      <c r="J950" s="41"/>
      <c r="K950" s="40"/>
    </row>
    <row r="951" spans="1:11">
      <c r="A951" s="39" t="s">
        <v>314</v>
      </c>
      <c r="B951" s="39" t="s">
        <v>111</v>
      </c>
      <c r="C951" s="39" t="s">
        <v>1340</v>
      </c>
      <c r="D951" s="39" t="s">
        <v>1231</v>
      </c>
      <c r="E951" s="39" t="s">
        <v>1230</v>
      </c>
      <c r="F951" s="50">
        <v>10021</v>
      </c>
      <c r="G951" s="39" t="s">
        <v>1339</v>
      </c>
      <c r="H951" s="41"/>
      <c r="I951" s="41"/>
      <c r="J951" s="41"/>
      <c r="K951" s="40"/>
    </row>
    <row r="952" spans="1:11">
      <c r="A952" s="39" t="s">
        <v>59</v>
      </c>
      <c r="B952" s="39" t="s">
        <v>1338</v>
      </c>
      <c r="C952" s="39" t="s">
        <v>1337</v>
      </c>
      <c r="D952" s="39" t="s">
        <v>1336</v>
      </c>
      <c r="E952" s="39" t="s">
        <v>1230</v>
      </c>
      <c r="F952" s="50">
        <v>10583</v>
      </c>
      <c r="G952" s="39" t="s">
        <v>1335</v>
      </c>
      <c r="H952" s="41"/>
      <c r="I952" s="41"/>
      <c r="J952" s="41"/>
      <c r="K952" s="40"/>
    </row>
    <row r="953" spans="1:11">
      <c r="A953" s="39" t="s">
        <v>177</v>
      </c>
      <c r="B953" s="39" t="s">
        <v>1334</v>
      </c>
      <c r="C953" s="39" t="s">
        <v>1333</v>
      </c>
      <c r="D953" s="39" t="s">
        <v>1231</v>
      </c>
      <c r="E953" s="39" t="s">
        <v>1230</v>
      </c>
      <c r="F953" s="50">
        <v>10032</v>
      </c>
      <c r="G953" s="39" t="s">
        <v>1332</v>
      </c>
      <c r="H953" s="41"/>
      <c r="I953" s="41"/>
      <c r="J953" s="41"/>
      <c r="K953" s="40"/>
    </row>
    <row r="954" spans="1:11">
      <c r="A954" s="39" t="s">
        <v>53</v>
      </c>
      <c r="B954" s="39" t="s">
        <v>1331</v>
      </c>
      <c r="C954" s="39" t="s">
        <v>1330</v>
      </c>
      <c r="D954" s="39" t="s">
        <v>1329</v>
      </c>
      <c r="E954" s="39" t="s">
        <v>1230</v>
      </c>
      <c r="F954" s="50">
        <v>12077</v>
      </c>
      <c r="G954" s="39" t="s">
        <v>1328</v>
      </c>
      <c r="H954" s="41"/>
      <c r="I954" s="41"/>
      <c r="J954" s="41"/>
      <c r="K954" s="40"/>
    </row>
    <row r="955" spans="1:11">
      <c r="A955" s="39" t="s">
        <v>708</v>
      </c>
      <c r="B955" s="39" t="s">
        <v>1327</v>
      </c>
      <c r="C955" s="39" t="s">
        <v>1326</v>
      </c>
      <c r="D955" s="39" t="s">
        <v>1231</v>
      </c>
      <c r="E955" s="39" t="s">
        <v>1230</v>
      </c>
      <c r="F955" s="50">
        <v>10028</v>
      </c>
      <c r="G955" s="39" t="s">
        <v>1325</v>
      </c>
      <c r="H955" s="41"/>
      <c r="I955" s="41"/>
      <c r="J955" s="41"/>
      <c r="K955" s="40"/>
    </row>
    <row r="956" spans="1:11">
      <c r="A956" s="39" t="s">
        <v>450</v>
      </c>
      <c r="B956" s="39" t="s">
        <v>1320</v>
      </c>
      <c r="C956" s="39" t="s">
        <v>1324</v>
      </c>
      <c r="D956" s="39" t="s">
        <v>1323</v>
      </c>
      <c r="E956" s="39" t="s">
        <v>1230</v>
      </c>
      <c r="F956" s="50">
        <v>14120</v>
      </c>
      <c r="G956" s="39" t="s">
        <v>1322</v>
      </c>
      <c r="H956" s="41"/>
      <c r="I956" s="41"/>
      <c r="J956" s="41"/>
      <c r="K956" s="40"/>
    </row>
    <row r="957" spans="1:11">
      <c r="A957" s="39" t="s">
        <v>1321</v>
      </c>
      <c r="B957" s="39" t="s">
        <v>1320</v>
      </c>
      <c r="C957" s="39" t="s">
        <v>1319</v>
      </c>
      <c r="D957" s="39" t="s">
        <v>1318</v>
      </c>
      <c r="E957" s="39" t="s">
        <v>1230</v>
      </c>
      <c r="F957" s="50">
        <v>14624</v>
      </c>
      <c r="G957" s="39" t="s">
        <v>1317</v>
      </c>
      <c r="H957" s="41"/>
      <c r="I957" s="41"/>
      <c r="J957" s="41"/>
      <c r="K957" s="40"/>
    </row>
    <row r="958" spans="1:11">
      <c r="A958" s="39" t="s">
        <v>1316</v>
      </c>
      <c r="B958" s="39" t="s">
        <v>263</v>
      </c>
      <c r="C958" s="39" t="s">
        <v>1315</v>
      </c>
      <c r="D958" s="39" t="s">
        <v>1314</v>
      </c>
      <c r="E958" s="39" t="s">
        <v>1230</v>
      </c>
      <c r="F958" s="50">
        <v>14092</v>
      </c>
      <c r="G958" s="39" t="s">
        <v>1313</v>
      </c>
      <c r="H958" s="41"/>
      <c r="I958" s="41"/>
      <c r="J958" s="41"/>
      <c r="K958" s="40"/>
    </row>
    <row r="959" spans="1:11">
      <c r="A959" s="39" t="s">
        <v>1312</v>
      </c>
      <c r="B959" s="39" t="s">
        <v>1311</v>
      </c>
      <c r="C959" s="39" t="s">
        <v>1310</v>
      </c>
      <c r="D959" s="39" t="s">
        <v>1309</v>
      </c>
      <c r="E959" s="39" t="s">
        <v>1230</v>
      </c>
      <c r="F959" s="50">
        <v>14519</v>
      </c>
      <c r="G959" s="39" t="s">
        <v>1308</v>
      </c>
      <c r="H959" s="41"/>
      <c r="I959" s="41"/>
      <c r="J959" s="41"/>
      <c r="K959" s="40"/>
    </row>
    <row r="960" spans="1:11">
      <c r="A960" s="39" t="s">
        <v>289</v>
      </c>
      <c r="B960" s="39" t="s">
        <v>1307</v>
      </c>
      <c r="C960" s="39" t="s">
        <v>1306</v>
      </c>
      <c r="D960" s="39" t="s">
        <v>1305</v>
      </c>
      <c r="E960" s="39" t="s">
        <v>1230</v>
      </c>
      <c r="F960" s="50">
        <v>13104</v>
      </c>
      <c r="G960" s="39" t="s">
        <v>1304</v>
      </c>
      <c r="H960" s="41"/>
      <c r="I960" s="41"/>
      <c r="J960" s="41"/>
      <c r="K960" s="40"/>
    </row>
    <row r="961" spans="1:11">
      <c r="A961" s="39" t="s">
        <v>1303</v>
      </c>
      <c r="B961" s="39" t="s">
        <v>1302</v>
      </c>
      <c r="C961" s="39" t="s">
        <v>1301</v>
      </c>
      <c r="D961" s="39" t="s">
        <v>1300</v>
      </c>
      <c r="E961" s="39" t="s">
        <v>1230</v>
      </c>
      <c r="F961" s="50">
        <v>12180</v>
      </c>
      <c r="G961" s="39" t="s">
        <v>1299</v>
      </c>
      <c r="H961" s="41"/>
      <c r="I961" s="41"/>
      <c r="J961" s="41"/>
      <c r="K961" s="40"/>
    </row>
    <row r="962" spans="1:11">
      <c r="A962" s="39" t="s">
        <v>1298</v>
      </c>
      <c r="B962" s="39" t="s">
        <v>553</v>
      </c>
      <c r="C962" s="39" t="s">
        <v>1297</v>
      </c>
      <c r="D962" s="39" t="s">
        <v>1296</v>
      </c>
      <c r="E962" s="39" t="s">
        <v>1230</v>
      </c>
      <c r="F962" s="50">
        <v>11731</v>
      </c>
      <c r="G962" s="39" t="s">
        <v>1295</v>
      </c>
      <c r="H962" s="41"/>
      <c r="I962" s="41"/>
      <c r="J962" s="41"/>
      <c r="K962" s="40"/>
    </row>
    <row r="963" spans="1:11">
      <c r="A963" s="39" t="s">
        <v>279</v>
      </c>
      <c r="B963" s="39" t="s">
        <v>553</v>
      </c>
      <c r="C963" s="39" t="s">
        <v>1294</v>
      </c>
      <c r="D963" s="39" t="s">
        <v>1293</v>
      </c>
      <c r="E963" s="39" t="s">
        <v>1230</v>
      </c>
      <c r="F963" s="50">
        <v>11220</v>
      </c>
      <c r="G963" s="39" t="s">
        <v>1292</v>
      </c>
      <c r="H963" s="41"/>
      <c r="I963" s="41"/>
      <c r="J963" s="41"/>
      <c r="K963" s="40"/>
    </row>
    <row r="964" spans="1:11">
      <c r="A964" s="39" t="s">
        <v>1291</v>
      </c>
      <c r="B964" s="39" t="s">
        <v>553</v>
      </c>
      <c r="C964" s="39" t="s">
        <v>1290</v>
      </c>
      <c r="D964" s="39" t="s">
        <v>1289</v>
      </c>
      <c r="E964" s="39" t="s">
        <v>1230</v>
      </c>
      <c r="F964" s="50">
        <v>11791</v>
      </c>
      <c r="G964" s="39" t="s">
        <v>1288</v>
      </c>
      <c r="H964" s="41"/>
      <c r="I964" s="41"/>
      <c r="J964" s="41"/>
      <c r="K964" s="40"/>
    </row>
    <row r="965" spans="1:11">
      <c r="A965" s="39" t="s">
        <v>1287</v>
      </c>
      <c r="B965" s="39" t="s">
        <v>1286</v>
      </c>
      <c r="C965" s="39" t="s">
        <v>1285</v>
      </c>
      <c r="D965" s="39" t="s">
        <v>1284</v>
      </c>
      <c r="E965" s="39" t="s">
        <v>1230</v>
      </c>
      <c r="F965" s="50">
        <v>11368</v>
      </c>
      <c r="G965" s="39" t="s">
        <v>1283</v>
      </c>
      <c r="H965" s="41"/>
      <c r="I965" s="41"/>
      <c r="J965" s="41"/>
      <c r="K965" s="40"/>
    </row>
    <row r="966" spans="1:11">
      <c r="A966" s="39" t="s">
        <v>471</v>
      </c>
      <c r="B966" s="39" t="s">
        <v>1282</v>
      </c>
      <c r="C966" s="39" t="s">
        <v>1281</v>
      </c>
      <c r="D966" s="39" t="s">
        <v>1280</v>
      </c>
      <c r="E966" s="39" t="s">
        <v>1230</v>
      </c>
      <c r="F966" s="50">
        <v>10463</v>
      </c>
      <c r="G966" s="39" t="s">
        <v>1279</v>
      </c>
      <c r="H966" s="41"/>
      <c r="I966" s="41"/>
      <c r="J966" s="41"/>
      <c r="K966" s="40"/>
    </row>
    <row r="967" spans="1:11">
      <c r="A967" s="39" t="s">
        <v>1278</v>
      </c>
      <c r="B967" s="39" t="s">
        <v>1277</v>
      </c>
      <c r="C967" s="39" t="s">
        <v>1276</v>
      </c>
      <c r="D967" s="39" t="s">
        <v>1275</v>
      </c>
      <c r="E967" s="39" t="s">
        <v>1230</v>
      </c>
      <c r="F967" s="50">
        <v>12866</v>
      </c>
      <c r="G967" s="39" t="s">
        <v>1274</v>
      </c>
      <c r="H967" s="41"/>
      <c r="I967" s="41"/>
      <c r="J967" s="41"/>
      <c r="K967" s="40"/>
    </row>
    <row r="968" spans="1:11">
      <c r="A968" s="39" t="s">
        <v>160</v>
      </c>
      <c r="B968" s="39" t="s">
        <v>1273</v>
      </c>
      <c r="C968" s="39" t="s">
        <v>1272</v>
      </c>
      <c r="D968" s="39" t="s">
        <v>1271</v>
      </c>
      <c r="E968" s="39" t="s">
        <v>1230</v>
      </c>
      <c r="F968" s="50">
        <v>11365</v>
      </c>
      <c r="G968" s="39" t="s">
        <v>1270</v>
      </c>
      <c r="H968" s="41"/>
      <c r="I968" s="41"/>
      <c r="J968" s="41"/>
      <c r="K968" s="40"/>
    </row>
    <row r="969" spans="1:11">
      <c r="A969" s="39" t="s">
        <v>1269</v>
      </c>
      <c r="B969" s="39" t="s">
        <v>591</v>
      </c>
      <c r="C969" s="39" t="s">
        <v>1268</v>
      </c>
      <c r="D969" s="39" t="s">
        <v>1267</v>
      </c>
      <c r="E969" s="39" t="s">
        <v>1230</v>
      </c>
      <c r="F969" s="50">
        <v>11361</v>
      </c>
      <c r="G969" s="39" t="s">
        <v>1266</v>
      </c>
      <c r="H969" s="41"/>
      <c r="I969" s="41"/>
      <c r="J969" s="41"/>
      <c r="K969" s="40"/>
    </row>
    <row r="970" spans="1:11">
      <c r="A970" s="39" t="s">
        <v>299</v>
      </c>
      <c r="B970" s="39" t="s">
        <v>1265</v>
      </c>
      <c r="C970" s="39" t="s">
        <v>1264</v>
      </c>
      <c r="D970" s="39" t="s">
        <v>1263</v>
      </c>
      <c r="E970" s="39" t="s">
        <v>1230</v>
      </c>
      <c r="F970" s="50">
        <v>10523</v>
      </c>
      <c r="G970" s="39" t="s">
        <v>1262</v>
      </c>
      <c r="H970" s="41"/>
      <c r="I970" s="41"/>
      <c r="J970" s="41"/>
      <c r="K970" s="40"/>
    </row>
    <row r="971" spans="1:11">
      <c r="A971" s="39" t="s">
        <v>440</v>
      </c>
      <c r="B971" s="39" t="s">
        <v>1261</v>
      </c>
      <c r="C971" s="39" t="s">
        <v>1260</v>
      </c>
      <c r="D971" s="39" t="s">
        <v>1259</v>
      </c>
      <c r="E971" s="39" t="s">
        <v>1230</v>
      </c>
      <c r="F971" s="50">
        <v>14580</v>
      </c>
      <c r="G971" s="39" t="s">
        <v>1258</v>
      </c>
      <c r="H971" s="41"/>
      <c r="I971" s="41"/>
      <c r="J971" s="41"/>
      <c r="K971" s="40"/>
    </row>
    <row r="972" spans="1:11">
      <c r="A972" s="39" t="s">
        <v>1257</v>
      </c>
      <c r="B972" s="39" t="s">
        <v>399</v>
      </c>
      <c r="C972" s="39" t="s">
        <v>1256</v>
      </c>
      <c r="D972" s="39" t="s">
        <v>1255</v>
      </c>
      <c r="E972" s="39" t="s">
        <v>1230</v>
      </c>
      <c r="F972" s="50">
        <v>11365</v>
      </c>
      <c r="G972" s="39" t="s">
        <v>1254</v>
      </c>
      <c r="H972" s="41"/>
      <c r="I972" s="41"/>
      <c r="J972" s="41"/>
      <c r="K972" s="40"/>
    </row>
    <row r="973" spans="1:11">
      <c r="A973" s="39" t="s">
        <v>74</v>
      </c>
      <c r="B973" s="39" t="s">
        <v>1253</v>
      </c>
      <c r="C973" s="39" t="s">
        <v>1252</v>
      </c>
      <c r="D973" s="39" t="s">
        <v>1251</v>
      </c>
      <c r="E973" s="39" t="s">
        <v>1230</v>
      </c>
      <c r="F973" s="50">
        <v>14527</v>
      </c>
      <c r="G973" s="39" t="s">
        <v>1250</v>
      </c>
      <c r="H973" s="41"/>
      <c r="I973" s="41"/>
      <c r="J973" s="41"/>
      <c r="K973" s="40"/>
    </row>
    <row r="974" spans="1:11">
      <c r="A974" s="39" t="s">
        <v>450</v>
      </c>
      <c r="B974" s="39" t="s">
        <v>1249</v>
      </c>
      <c r="C974" s="39" t="s">
        <v>1248</v>
      </c>
      <c r="D974" s="39" t="s">
        <v>1247</v>
      </c>
      <c r="E974" s="39" t="s">
        <v>1230</v>
      </c>
      <c r="F974" s="50">
        <v>11746</v>
      </c>
      <c r="G974" s="39" t="s">
        <v>1246</v>
      </c>
      <c r="H974" s="41"/>
      <c r="I974" s="41"/>
      <c r="J974" s="41"/>
      <c r="K974" s="40"/>
    </row>
    <row r="975" spans="1:11">
      <c r="A975" s="39" t="s">
        <v>168</v>
      </c>
      <c r="B975" s="39" t="s">
        <v>1245</v>
      </c>
      <c r="C975" s="39" t="s">
        <v>1244</v>
      </c>
      <c r="D975" s="39" t="s">
        <v>1243</v>
      </c>
      <c r="E975" s="39" t="s">
        <v>1230</v>
      </c>
      <c r="F975" s="50">
        <v>11364</v>
      </c>
      <c r="G975" s="39" t="s">
        <v>1242</v>
      </c>
      <c r="H975" s="41"/>
      <c r="I975" s="41"/>
      <c r="J975" s="41"/>
      <c r="K975" s="40"/>
    </row>
    <row r="976" spans="1:11">
      <c r="A976" s="39" t="s">
        <v>1241</v>
      </c>
      <c r="B976" s="39" t="s">
        <v>93</v>
      </c>
      <c r="C976" s="39" t="s">
        <v>1240</v>
      </c>
      <c r="D976" s="39" t="s">
        <v>1231</v>
      </c>
      <c r="E976" s="39" t="s">
        <v>1230</v>
      </c>
      <c r="F976" s="50">
        <v>10014</v>
      </c>
      <c r="G976" s="39" t="s">
        <v>1239</v>
      </c>
      <c r="H976" s="41"/>
      <c r="I976" s="41"/>
      <c r="J976" s="41"/>
      <c r="K976" s="40"/>
    </row>
    <row r="977" spans="1:11">
      <c r="A977" s="39" t="s">
        <v>1238</v>
      </c>
      <c r="B977" s="39" t="s">
        <v>1237</v>
      </c>
      <c r="C977" s="39" t="s">
        <v>1236</v>
      </c>
      <c r="D977" s="39" t="s">
        <v>1235</v>
      </c>
      <c r="E977" s="39" t="s">
        <v>1230</v>
      </c>
      <c r="F977" s="50">
        <v>12590</v>
      </c>
      <c r="G977" s="39" t="s">
        <v>1234</v>
      </c>
      <c r="H977" s="41"/>
      <c r="I977" s="41"/>
      <c r="J977" s="41"/>
      <c r="K977" s="40"/>
    </row>
    <row r="978" spans="1:11">
      <c r="A978" s="39" t="s">
        <v>48</v>
      </c>
      <c r="B978" s="39" t="s">
        <v>1233</v>
      </c>
      <c r="C978" s="39" t="s">
        <v>1232</v>
      </c>
      <c r="D978" s="39" t="s">
        <v>1231</v>
      </c>
      <c r="E978" s="39" t="s">
        <v>1230</v>
      </c>
      <c r="F978" s="50">
        <v>10039</v>
      </c>
      <c r="G978" s="39"/>
      <c r="H978" s="41">
        <v>1100</v>
      </c>
      <c r="I978" s="41"/>
      <c r="J978" s="41"/>
      <c r="K978" s="40">
        <f ca="1">TODAY()-53</f>
        <v>43941</v>
      </c>
    </row>
    <row r="979" spans="1:11">
      <c r="A979" s="39" t="s">
        <v>1229</v>
      </c>
      <c r="B979" s="39" t="s">
        <v>1228</v>
      </c>
      <c r="C979" s="39" t="s">
        <v>1227</v>
      </c>
      <c r="D979" s="39" t="s">
        <v>1226</v>
      </c>
      <c r="E979" s="39" t="s">
        <v>1141</v>
      </c>
      <c r="F979" s="50">
        <v>44022</v>
      </c>
      <c r="G979" s="39" t="s">
        <v>1225</v>
      </c>
      <c r="H979" s="41">
        <v>1100</v>
      </c>
      <c r="I979" s="41">
        <v>495</v>
      </c>
      <c r="J979" s="41"/>
      <c r="K979" s="40">
        <f ca="1">TODAY()-58</f>
        <v>43936</v>
      </c>
    </row>
    <row r="980" spans="1:11">
      <c r="A980" s="39" t="s">
        <v>450</v>
      </c>
      <c r="B980" s="39" t="s">
        <v>1224</v>
      </c>
      <c r="C980" s="39" t="s">
        <v>1223</v>
      </c>
      <c r="D980" s="39" t="s">
        <v>973</v>
      </c>
      <c r="E980" s="39" t="s">
        <v>1141</v>
      </c>
      <c r="F980" s="50">
        <v>44903</v>
      </c>
      <c r="G980" s="39" t="s">
        <v>1222</v>
      </c>
      <c r="H980" s="41"/>
      <c r="I980" s="41"/>
      <c r="J980" s="41"/>
      <c r="K980" s="40"/>
    </row>
    <row r="981" spans="1:11">
      <c r="A981" s="39" t="s">
        <v>1221</v>
      </c>
      <c r="B981" s="39" t="s">
        <v>1220</v>
      </c>
      <c r="C981" s="39" t="s">
        <v>1219</v>
      </c>
      <c r="D981" s="39" t="s">
        <v>1218</v>
      </c>
      <c r="E981" s="39" t="s">
        <v>1141</v>
      </c>
      <c r="F981" s="50">
        <v>45458</v>
      </c>
      <c r="G981" s="39" t="s">
        <v>1217</v>
      </c>
      <c r="H981" s="41"/>
      <c r="I981" s="41"/>
      <c r="J981" s="41"/>
      <c r="K981" s="40"/>
    </row>
    <row r="982" spans="1:11">
      <c r="A982" s="39" t="s">
        <v>1216</v>
      </c>
      <c r="B982" s="39" t="s">
        <v>1215</v>
      </c>
      <c r="C982" s="39" t="s">
        <v>1214</v>
      </c>
      <c r="D982" s="39" t="s">
        <v>1213</v>
      </c>
      <c r="E982" s="39" t="s">
        <v>1141</v>
      </c>
      <c r="F982" s="50">
        <v>43019</v>
      </c>
      <c r="G982" s="39" t="s">
        <v>1212</v>
      </c>
      <c r="H982" s="41"/>
      <c r="I982" s="41"/>
      <c r="J982" s="41"/>
      <c r="K982" s="40"/>
    </row>
    <row r="983" spans="1:11">
      <c r="A983" s="39" t="s">
        <v>1199</v>
      </c>
      <c r="B983" s="39" t="s">
        <v>1211</v>
      </c>
      <c r="C983" s="39" t="s">
        <v>1210</v>
      </c>
      <c r="D983" s="39" t="s">
        <v>333</v>
      </c>
      <c r="E983" s="39" t="s">
        <v>1141</v>
      </c>
      <c r="F983" s="50">
        <v>45505</v>
      </c>
      <c r="G983" s="39" t="s">
        <v>1209</v>
      </c>
      <c r="H983" s="41"/>
      <c r="I983" s="41"/>
      <c r="J983" s="41"/>
      <c r="K983" s="40"/>
    </row>
    <row r="984" spans="1:11">
      <c r="A984" s="39" t="s">
        <v>254</v>
      </c>
      <c r="B984" s="39" t="s">
        <v>1208</v>
      </c>
      <c r="C984" s="39" t="s">
        <v>1207</v>
      </c>
      <c r="D984" s="39" t="s">
        <v>1206</v>
      </c>
      <c r="E984" s="39" t="s">
        <v>1141</v>
      </c>
      <c r="F984" s="50">
        <v>44118</v>
      </c>
      <c r="G984" s="39" t="s">
        <v>1205</v>
      </c>
      <c r="H984" s="41"/>
      <c r="I984" s="41"/>
      <c r="J984" s="41"/>
      <c r="K984" s="40"/>
    </row>
    <row r="985" spans="1:11">
      <c r="A985" s="39" t="s">
        <v>1204</v>
      </c>
      <c r="B985" s="39" t="s">
        <v>1203</v>
      </c>
      <c r="C985" s="39" t="s">
        <v>1202</v>
      </c>
      <c r="D985" s="39" t="s">
        <v>1201</v>
      </c>
      <c r="E985" s="39" t="s">
        <v>1141</v>
      </c>
      <c r="F985" s="50">
        <v>44070</v>
      </c>
      <c r="G985" s="39" t="s">
        <v>1200</v>
      </c>
      <c r="H985" s="41"/>
      <c r="I985" s="41"/>
      <c r="J985" s="41"/>
      <c r="K985" s="40"/>
    </row>
    <row r="986" spans="1:11">
      <c r="A986" s="39" t="s">
        <v>1199</v>
      </c>
      <c r="B986" s="39" t="s">
        <v>1198</v>
      </c>
      <c r="C986" s="39" t="s">
        <v>1197</v>
      </c>
      <c r="D986" s="39" t="s">
        <v>1196</v>
      </c>
      <c r="E986" s="39" t="s">
        <v>1141</v>
      </c>
      <c r="F986" s="50">
        <v>43906</v>
      </c>
      <c r="G986" s="39" t="s">
        <v>1195</v>
      </c>
      <c r="H986" s="41"/>
      <c r="I986" s="41"/>
      <c r="J986" s="41"/>
      <c r="K986" s="40"/>
    </row>
    <row r="987" spans="1:11">
      <c r="A987" s="39" t="s">
        <v>1194</v>
      </c>
      <c r="B987" s="39" t="s">
        <v>1193</v>
      </c>
      <c r="C987" s="39" t="s">
        <v>1192</v>
      </c>
      <c r="D987" s="39" t="s">
        <v>320</v>
      </c>
      <c r="E987" s="39" t="s">
        <v>1141</v>
      </c>
      <c r="F987" s="50">
        <v>44044</v>
      </c>
      <c r="G987" s="39" t="s">
        <v>1191</v>
      </c>
      <c r="H987" s="41"/>
      <c r="I987" s="41"/>
      <c r="J987" s="41"/>
      <c r="K987" s="40"/>
    </row>
    <row r="988" spans="1:11">
      <c r="A988" s="39" t="s">
        <v>1190</v>
      </c>
      <c r="B988" s="39" t="s">
        <v>1189</v>
      </c>
      <c r="C988" s="39" t="s">
        <v>1188</v>
      </c>
      <c r="D988" s="39" t="s">
        <v>1187</v>
      </c>
      <c r="E988" s="39" t="s">
        <v>1141</v>
      </c>
      <c r="F988" s="50">
        <v>43085</v>
      </c>
      <c r="G988" s="39" t="s">
        <v>1186</v>
      </c>
      <c r="H988" s="41"/>
      <c r="I988" s="41"/>
      <c r="J988" s="41"/>
      <c r="K988" s="40"/>
    </row>
    <row r="989" spans="1:11">
      <c r="A989" s="39" t="s">
        <v>1185</v>
      </c>
      <c r="B989" s="39" t="s">
        <v>1184</v>
      </c>
      <c r="C989" s="39" t="s">
        <v>1183</v>
      </c>
      <c r="D989" s="39" t="s">
        <v>1182</v>
      </c>
      <c r="E989" s="39" t="s">
        <v>1141</v>
      </c>
      <c r="F989" s="50">
        <v>44112</v>
      </c>
      <c r="G989" s="39" t="s">
        <v>1181</v>
      </c>
      <c r="H989" s="41"/>
      <c r="I989" s="41"/>
      <c r="J989" s="41"/>
      <c r="K989" s="40"/>
    </row>
    <row r="990" spans="1:11">
      <c r="A990" s="39" t="s">
        <v>1084</v>
      </c>
      <c r="B990" s="39" t="s">
        <v>624</v>
      </c>
      <c r="C990" s="39" t="s">
        <v>1180</v>
      </c>
      <c r="D990" s="39" t="s">
        <v>1171</v>
      </c>
      <c r="E990" s="39" t="s">
        <v>1141</v>
      </c>
      <c r="F990" s="50">
        <v>45208</v>
      </c>
      <c r="G990" s="39" t="s">
        <v>1179</v>
      </c>
      <c r="H990" s="41"/>
      <c r="I990" s="41"/>
      <c r="J990" s="41"/>
      <c r="K990" s="40"/>
    </row>
    <row r="991" spans="1:11">
      <c r="A991" s="39" t="s">
        <v>299</v>
      </c>
      <c r="B991" s="39" t="s">
        <v>1178</v>
      </c>
      <c r="C991" s="39" t="s">
        <v>1177</v>
      </c>
      <c r="D991" s="39" t="s">
        <v>1176</v>
      </c>
      <c r="E991" s="39" t="s">
        <v>1141</v>
      </c>
      <c r="F991" s="50">
        <v>44882</v>
      </c>
      <c r="G991" s="39" t="s">
        <v>1175</v>
      </c>
      <c r="H991" s="41"/>
      <c r="I991" s="41"/>
      <c r="J991" s="41"/>
      <c r="K991" s="40"/>
    </row>
    <row r="992" spans="1:11">
      <c r="A992" s="39" t="s">
        <v>1174</v>
      </c>
      <c r="B992" s="39" t="s">
        <v>1173</v>
      </c>
      <c r="C992" s="39" t="s">
        <v>1172</v>
      </c>
      <c r="D992" s="39" t="s">
        <v>1171</v>
      </c>
      <c r="E992" s="39" t="s">
        <v>1141</v>
      </c>
      <c r="F992" s="50">
        <v>45208</v>
      </c>
      <c r="G992" s="39" t="s">
        <v>1170</v>
      </c>
      <c r="H992" s="41"/>
      <c r="I992" s="41"/>
      <c r="J992" s="41"/>
      <c r="K992" s="40"/>
    </row>
    <row r="993" spans="1:11">
      <c r="A993" s="39" t="s">
        <v>1084</v>
      </c>
      <c r="B993" s="39" t="s">
        <v>1169</v>
      </c>
      <c r="C993" s="39" t="s">
        <v>1168</v>
      </c>
      <c r="D993" s="39" t="s">
        <v>1167</v>
      </c>
      <c r="E993" s="39" t="s">
        <v>1141</v>
      </c>
      <c r="F993" s="50">
        <v>45409</v>
      </c>
      <c r="G993" s="39" t="s">
        <v>1166</v>
      </c>
      <c r="H993" s="41"/>
      <c r="I993" s="41"/>
      <c r="J993" s="41"/>
      <c r="K993" s="40"/>
    </row>
    <row r="994" spans="1:11">
      <c r="A994" s="39" t="s">
        <v>1165</v>
      </c>
      <c r="B994" s="39" t="s">
        <v>1164</v>
      </c>
      <c r="C994" s="39" t="s">
        <v>1163</v>
      </c>
      <c r="D994" s="39" t="s">
        <v>1162</v>
      </c>
      <c r="E994" s="39" t="s">
        <v>1141</v>
      </c>
      <c r="F994" s="50">
        <v>45387</v>
      </c>
      <c r="G994" s="39" t="s">
        <v>1161</v>
      </c>
      <c r="H994" s="41"/>
      <c r="I994" s="41"/>
      <c r="J994" s="41"/>
      <c r="K994" s="40"/>
    </row>
    <row r="995" spans="1:11">
      <c r="A995" s="39" t="s">
        <v>1160</v>
      </c>
      <c r="B995" s="39" t="s">
        <v>1159</v>
      </c>
      <c r="C995" s="39" t="s">
        <v>1158</v>
      </c>
      <c r="D995" s="39" t="s">
        <v>1157</v>
      </c>
      <c r="E995" s="39" t="s">
        <v>1141</v>
      </c>
      <c r="F995" s="50">
        <v>44512</v>
      </c>
      <c r="G995" s="39" t="s">
        <v>1156</v>
      </c>
      <c r="H995" s="41"/>
      <c r="I995" s="41"/>
      <c r="J995" s="41"/>
      <c r="K995" s="40"/>
    </row>
    <row r="996" spans="1:11">
      <c r="A996" s="39" t="s">
        <v>1155</v>
      </c>
      <c r="B996" s="39" t="s">
        <v>1154</v>
      </c>
      <c r="C996" s="39" t="s">
        <v>1153</v>
      </c>
      <c r="D996" s="39" t="s">
        <v>1152</v>
      </c>
      <c r="E996" s="39" t="s">
        <v>1141</v>
      </c>
      <c r="F996" s="50">
        <v>45371</v>
      </c>
      <c r="G996" s="39" t="s">
        <v>1151</v>
      </c>
      <c r="H996" s="41"/>
      <c r="I996" s="41"/>
      <c r="J996" s="41"/>
      <c r="K996" s="40"/>
    </row>
    <row r="997" spans="1:11">
      <c r="A997" s="39" t="s">
        <v>1150</v>
      </c>
      <c r="B997" s="39" t="s">
        <v>1149</v>
      </c>
      <c r="C997" s="39" t="s">
        <v>1148</v>
      </c>
      <c r="D997" s="39" t="s">
        <v>1147</v>
      </c>
      <c r="E997" s="39" t="s">
        <v>1141</v>
      </c>
      <c r="F997" s="50">
        <v>44107</v>
      </c>
      <c r="G997" s="39" t="s">
        <v>1146</v>
      </c>
      <c r="H997" s="41"/>
      <c r="I997" s="41"/>
      <c r="J997" s="41"/>
      <c r="K997" s="40"/>
    </row>
    <row r="998" spans="1:11">
      <c r="A998" s="39" t="s">
        <v>1145</v>
      </c>
      <c r="B998" s="39" t="s">
        <v>1144</v>
      </c>
      <c r="C998" s="39" t="s">
        <v>1143</v>
      </c>
      <c r="D998" s="39" t="s">
        <v>1142</v>
      </c>
      <c r="E998" s="39" t="s">
        <v>1141</v>
      </c>
      <c r="F998" s="50">
        <v>44136</v>
      </c>
      <c r="G998" s="39" t="s">
        <v>1140</v>
      </c>
      <c r="H998" s="41"/>
      <c r="I998" s="41"/>
      <c r="J998" s="41"/>
      <c r="K998" s="40"/>
    </row>
    <row r="999" spans="1:11">
      <c r="A999" s="39" t="s">
        <v>1139</v>
      </c>
      <c r="B999" s="39" t="s">
        <v>1138</v>
      </c>
      <c r="C999" s="39" t="s">
        <v>1137</v>
      </c>
      <c r="D999" s="39" t="s">
        <v>1136</v>
      </c>
      <c r="E999" s="39" t="s">
        <v>1122</v>
      </c>
      <c r="F999" s="50">
        <v>73069</v>
      </c>
      <c r="G999" s="39" t="s">
        <v>1135</v>
      </c>
      <c r="H999" s="41"/>
      <c r="I999" s="41"/>
      <c r="J999" s="41"/>
      <c r="K999" s="40"/>
    </row>
    <row r="1000" spans="1:11">
      <c r="A1000" s="39" t="s">
        <v>1134</v>
      </c>
      <c r="B1000" s="39" t="s">
        <v>1133</v>
      </c>
      <c r="C1000" s="39" t="s">
        <v>1132</v>
      </c>
      <c r="D1000" s="39" t="s">
        <v>1123</v>
      </c>
      <c r="E1000" s="39" t="s">
        <v>1122</v>
      </c>
      <c r="F1000" s="50">
        <v>74114</v>
      </c>
      <c r="G1000" s="39" t="s">
        <v>1131</v>
      </c>
      <c r="H1000" s="41"/>
      <c r="I1000" s="41"/>
      <c r="J1000" s="41"/>
      <c r="K1000" s="40"/>
    </row>
    <row r="1001" spans="1:11">
      <c r="A1001" s="39" t="s">
        <v>160</v>
      </c>
      <c r="B1001" s="39" t="s">
        <v>1130</v>
      </c>
      <c r="C1001" s="39" t="s">
        <v>1129</v>
      </c>
      <c r="D1001" s="39" t="s">
        <v>1123</v>
      </c>
      <c r="E1001" s="39" t="s">
        <v>1122</v>
      </c>
      <c r="F1001" s="50">
        <v>74105</v>
      </c>
      <c r="G1001" s="39"/>
      <c r="H1001" s="41"/>
      <c r="I1001" s="41"/>
      <c r="J1001" s="41"/>
      <c r="K1001" s="40"/>
    </row>
    <row r="1002" spans="1:11">
      <c r="A1002" s="39" t="s">
        <v>53</v>
      </c>
      <c r="B1002" s="39" t="s">
        <v>1128</v>
      </c>
      <c r="C1002" s="39" t="s">
        <v>1127</v>
      </c>
      <c r="D1002" s="39" t="s">
        <v>463</v>
      </c>
      <c r="E1002" s="39" t="s">
        <v>1122</v>
      </c>
      <c r="F1002" s="50">
        <v>73160</v>
      </c>
      <c r="G1002" s="39" t="s">
        <v>1126</v>
      </c>
      <c r="H1002" s="41"/>
      <c r="I1002" s="41"/>
      <c r="J1002" s="41"/>
      <c r="K1002" s="40"/>
    </row>
    <row r="1003" spans="1:11">
      <c r="A1003" s="39" t="s">
        <v>863</v>
      </c>
      <c r="B1003" s="39" t="s">
        <v>1125</v>
      </c>
      <c r="C1003" s="39" t="s">
        <v>1124</v>
      </c>
      <c r="D1003" s="39" t="s">
        <v>1123</v>
      </c>
      <c r="E1003" s="39" t="s">
        <v>1122</v>
      </c>
      <c r="F1003" s="50">
        <v>94136</v>
      </c>
      <c r="G1003" s="39"/>
      <c r="H1003" s="41"/>
      <c r="I1003" s="41"/>
      <c r="J1003" s="41"/>
      <c r="K1003" s="40"/>
    </row>
    <row r="1004" spans="1:11">
      <c r="A1004" s="39" t="s">
        <v>48</v>
      </c>
      <c r="B1004" s="39" t="s">
        <v>1121</v>
      </c>
      <c r="C1004" s="39" t="s">
        <v>1120</v>
      </c>
      <c r="D1004" s="39" t="s">
        <v>1059</v>
      </c>
      <c r="E1004" s="39" t="s">
        <v>1054</v>
      </c>
      <c r="F1004" s="50">
        <v>97470</v>
      </c>
      <c r="G1004" s="39" t="s">
        <v>1119</v>
      </c>
      <c r="H1004" s="41">
        <v>1100</v>
      </c>
      <c r="I1004" s="41"/>
      <c r="J1004" s="41"/>
      <c r="K1004" s="40">
        <f ca="1">TODAY()-34</f>
        <v>43960</v>
      </c>
    </row>
    <row r="1005" spans="1:11">
      <c r="A1005" s="39" t="s">
        <v>1118</v>
      </c>
      <c r="B1005" s="39" t="s">
        <v>1117</v>
      </c>
      <c r="C1005" s="39" t="s">
        <v>1116</v>
      </c>
      <c r="D1005" s="39" t="s">
        <v>1055</v>
      </c>
      <c r="E1005" s="39" t="s">
        <v>1054</v>
      </c>
      <c r="F1005" s="50">
        <v>97211</v>
      </c>
      <c r="G1005" s="39" t="s">
        <v>1115</v>
      </c>
      <c r="H1005" s="41"/>
      <c r="I1005" s="41"/>
      <c r="J1005" s="41"/>
      <c r="K1005" s="40"/>
    </row>
    <row r="1006" spans="1:11">
      <c r="A1006" s="39" t="s">
        <v>168</v>
      </c>
      <c r="B1006" s="39" t="s">
        <v>1114</v>
      </c>
      <c r="C1006" s="39" t="s">
        <v>1113</v>
      </c>
      <c r="D1006" s="39" t="s">
        <v>1055</v>
      </c>
      <c r="E1006" s="39" t="s">
        <v>1054</v>
      </c>
      <c r="F1006" s="50">
        <v>97212</v>
      </c>
      <c r="G1006" s="39" t="s">
        <v>1112</v>
      </c>
      <c r="H1006" s="41"/>
      <c r="I1006" s="41"/>
      <c r="J1006" s="41"/>
      <c r="K1006" s="40"/>
    </row>
    <row r="1007" spans="1:11">
      <c r="A1007" s="39" t="s">
        <v>503</v>
      </c>
      <c r="B1007" s="39" t="s">
        <v>1111</v>
      </c>
      <c r="C1007" s="39" t="s">
        <v>1110</v>
      </c>
      <c r="D1007" s="39" t="s">
        <v>1109</v>
      </c>
      <c r="E1007" s="39" t="s">
        <v>1054</v>
      </c>
      <c r="F1007" s="50">
        <v>97405</v>
      </c>
      <c r="G1007" s="39" t="s">
        <v>1108</v>
      </c>
      <c r="H1007" s="41"/>
      <c r="I1007" s="41"/>
      <c r="J1007" s="41"/>
      <c r="K1007" s="40"/>
    </row>
    <row r="1008" spans="1:11">
      <c r="A1008" s="39" t="s">
        <v>1107</v>
      </c>
      <c r="B1008" s="39" t="s">
        <v>1106</v>
      </c>
      <c r="C1008" s="39" t="s">
        <v>1105</v>
      </c>
      <c r="D1008" s="39" t="s">
        <v>1059</v>
      </c>
      <c r="E1008" s="39" t="s">
        <v>1054</v>
      </c>
      <c r="F1008" s="50">
        <v>97470</v>
      </c>
      <c r="G1008" s="39" t="s">
        <v>1104</v>
      </c>
      <c r="H1008" s="41"/>
      <c r="I1008" s="41"/>
      <c r="J1008" s="41"/>
      <c r="K1008" s="40"/>
    </row>
    <row r="1009" spans="1:11">
      <c r="A1009" s="39" t="s">
        <v>1103</v>
      </c>
      <c r="B1009" s="39" t="s">
        <v>1102</v>
      </c>
      <c r="C1009" s="39" t="s">
        <v>1101</v>
      </c>
      <c r="D1009" s="39" t="s">
        <v>1100</v>
      </c>
      <c r="E1009" s="39" t="s">
        <v>1054</v>
      </c>
      <c r="F1009" s="50">
        <v>97368</v>
      </c>
      <c r="G1009" s="39" t="s">
        <v>1099</v>
      </c>
      <c r="H1009" s="41"/>
      <c r="I1009" s="41"/>
      <c r="J1009" s="41"/>
      <c r="K1009" s="40"/>
    </row>
    <row r="1010" spans="1:11">
      <c r="A1010" s="39" t="s">
        <v>503</v>
      </c>
      <c r="B1010" s="39" t="s">
        <v>1098</v>
      </c>
      <c r="C1010" s="39" t="s">
        <v>1097</v>
      </c>
      <c r="D1010" s="39" t="s">
        <v>1096</v>
      </c>
      <c r="E1010" s="39" t="s">
        <v>1054</v>
      </c>
      <c r="F1010" s="50">
        <v>97520</v>
      </c>
      <c r="G1010" s="39" t="s">
        <v>1095</v>
      </c>
      <c r="H1010" s="41"/>
      <c r="I1010" s="41"/>
      <c r="J1010" s="41"/>
      <c r="K1010" s="40"/>
    </row>
    <row r="1011" spans="1:11">
      <c r="A1011" s="39" t="s">
        <v>1094</v>
      </c>
      <c r="B1011" s="39" t="s">
        <v>1093</v>
      </c>
      <c r="C1011" s="39" t="s">
        <v>1092</v>
      </c>
      <c r="D1011" s="39" t="s">
        <v>1091</v>
      </c>
      <c r="E1011" s="39" t="s">
        <v>1054</v>
      </c>
      <c r="F1011" s="50">
        <v>97041</v>
      </c>
      <c r="G1011" s="39" t="s">
        <v>1090</v>
      </c>
      <c r="H1011" s="41"/>
      <c r="I1011" s="41"/>
      <c r="J1011" s="41"/>
      <c r="K1011" s="40"/>
    </row>
    <row r="1012" spans="1:11">
      <c r="A1012" s="39" t="s">
        <v>1089</v>
      </c>
      <c r="B1012" s="39" t="s">
        <v>1088</v>
      </c>
      <c r="C1012" s="39" t="s">
        <v>1087</v>
      </c>
      <c r="D1012" s="39" t="s">
        <v>1086</v>
      </c>
      <c r="E1012" s="39" t="s">
        <v>1054</v>
      </c>
      <c r="F1012" s="50">
        <v>97049</v>
      </c>
      <c r="G1012" s="39" t="s">
        <v>1085</v>
      </c>
      <c r="H1012" s="41"/>
      <c r="I1012" s="41"/>
      <c r="J1012" s="41"/>
      <c r="K1012" s="40"/>
    </row>
    <row r="1013" spans="1:11">
      <c r="A1013" s="39" t="s">
        <v>1084</v>
      </c>
      <c r="B1013" s="39" t="s">
        <v>1083</v>
      </c>
      <c r="C1013" s="39" t="s">
        <v>1082</v>
      </c>
      <c r="D1013" s="39" t="s">
        <v>1055</v>
      </c>
      <c r="E1013" s="39" t="s">
        <v>1054</v>
      </c>
      <c r="F1013" s="50">
        <v>97221</v>
      </c>
      <c r="G1013" s="39" t="s">
        <v>1081</v>
      </c>
      <c r="H1013" s="41"/>
      <c r="I1013" s="41"/>
      <c r="J1013" s="41"/>
      <c r="K1013" s="40"/>
    </row>
    <row r="1014" spans="1:11">
      <c r="A1014" s="39" t="s">
        <v>1080</v>
      </c>
      <c r="B1014" s="39" t="s">
        <v>1079</v>
      </c>
      <c r="C1014" s="39" t="s">
        <v>1078</v>
      </c>
      <c r="D1014" s="39" t="s">
        <v>1073</v>
      </c>
      <c r="E1014" s="39" t="s">
        <v>1054</v>
      </c>
      <c r="F1014" s="50">
        <v>97224</v>
      </c>
      <c r="G1014" s="39" t="s">
        <v>1077</v>
      </c>
      <c r="H1014" s="41"/>
      <c r="I1014" s="41"/>
      <c r="J1014" s="41"/>
      <c r="K1014" s="40"/>
    </row>
    <row r="1015" spans="1:11">
      <c r="A1015" s="39" t="s">
        <v>1076</v>
      </c>
      <c r="B1015" s="39" t="s">
        <v>1075</v>
      </c>
      <c r="C1015" s="39" t="s">
        <v>1074</v>
      </c>
      <c r="D1015" s="39" t="s">
        <v>1073</v>
      </c>
      <c r="E1015" s="39" t="s">
        <v>1054</v>
      </c>
      <c r="F1015" s="50">
        <v>97224</v>
      </c>
      <c r="G1015" s="39" t="s">
        <v>1072</v>
      </c>
      <c r="H1015" s="41"/>
      <c r="I1015" s="41"/>
      <c r="J1015" s="41"/>
      <c r="K1015" s="40"/>
    </row>
    <row r="1016" spans="1:11">
      <c r="A1016" s="39" t="s">
        <v>1071</v>
      </c>
      <c r="B1016" s="39" t="s">
        <v>1070</v>
      </c>
      <c r="C1016" s="39" t="s">
        <v>1069</v>
      </c>
      <c r="D1016" s="39" t="s">
        <v>1068</v>
      </c>
      <c r="E1016" s="39" t="s">
        <v>1054</v>
      </c>
      <c r="F1016" s="50">
        <v>97426</v>
      </c>
      <c r="G1016" s="39" t="s">
        <v>1067</v>
      </c>
      <c r="H1016" s="41"/>
      <c r="I1016" s="41"/>
      <c r="J1016" s="41"/>
      <c r="K1016" s="40"/>
    </row>
    <row r="1017" spans="1:11">
      <c r="A1017" s="39" t="s">
        <v>450</v>
      </c>
      <c r="B1017" s="39" t="s">
        <v>1066</v>
      </c>
      <c r="C1017" s="39" t="s">
        <v>1065</v>
      </c>
      <c r="D1017" s="39" t="s">
        <v>1064</v>
      </c>
      <c r="E1017" s="39" t="s">
        <v>1054</v>
      </c>
      <c r="F1017" s="50">
        <v>97008</v>
      </c>
      <c r="G1017" s="39" t="s">
        <v>1063</v>
      </c>
      <c r="H1017" s="41"/>
      <c r="I1017" s="41"/>
      <c r="J1017" s="41"/>
      <c r="K1017" s="40"/>
    </row>
    <row r="1018" spans="1:11">
      <c r="A1018" s="39" t="s">
        <v>1062</v>
      </c>
      <c r="B1018" s="39" t="s">
        <v>1061</v>
      </c>
      <c r="C1018" s="39" t="s">
        <v>1060</v>
      </c>
      <c r="D1018" s="39" t="s">
        <v>1059</v>
      </c>
      <c r="E1018" s="39" t="s">
        <v>1054</v>
      </c>
      <c r="F1018" s="50">
        <v>97470</v>
      </c>
      <c r="G1018" s="39" t="s">
        <v>1058</v>
      </c>
      <c r="H1018" s="41"/>
      <c r="I1018" s="41"/>
      <c r="J1018" s="41"/>
      <c r="K1018" s="40"/>
    </row>
    <row r="1019" spans="1:11">
      <c r="A1019" s="39" t="s">
        <v>900</v>
      </c>
      <c r="B1019" s="39" t="s">
        <v>1057</v>
      </c>
      <c r="C1019" s="39" t="s">
        <v>1056</v>
      </c>
      <c r="D1019" s="39" t="s">
        <v>1055</v>
      </c>
      <c r="E1019" s="39" t="s">
        <v>1054</v>
      </c>
      <c r="F1019" s="50">
        <v>97229</v>
      </c>
      <c r="G1019" s="39" t="s">
        <v>1053</v>
      </c>
      <c r="H1019" s="41"/>
      <c r="I1019" s="41"/>
      <c r="J1019" s="41"/>
      <c r="K1019" s="40"/>
    </row>
    <row r="1020" spans="1:11">
      <c r="A1020" s="39" t="s">
        <v>1052</v>
      </c>
      <c r="B1020" s="39" t="s">
        <v>1051</v>
      </c>
      <c r="C1020" s="39" t="s">
        <v>1050</v>
      </c>
      <c r="D1020" s="39" t="s">
        <v>1049</v>
      </c>
      <c r="E1020" s="39" t="s">
        <v>837</v>
      </c>
      <c r="F1020" s="50">
        <v>19605</v>
      </c>
      <c r="G1020" s="39" t="s">
        <v>1048</v>
      </c>
      <c r="H1020" s="41"/>
      <c r="I1020" s="41"/>
      <c r="J1020" s="41">
        <v>795</v>
      </c>
      <c r="K1020" s="40"/>
    </row>
    <row r="1021" spans="1:11">
      <c r="A1021" s="39" t="s">
        <v>541</v>
      </c>
      <c r="B1021" s="39" t="s">
        <v>1047</v>
      </c>
      <c r="C1021" s="39" t="s">
        <v>1046</v>
      </c>
      <c r="D1021" s="39" t="s">
        <v>1045</v>
      </c>
      <c r="E1021" s="39" t="s">
        <v>837</v>
      </c>
      <c r="F1021" s="50">
        <v>17972</v>
      </c>
      <c r="G1021" s="39" t="s">
        <v>1044</v>
      </c>
      <c r="H1021" s="41"/>
      <c r="I1021" s="41"/>
      <c r="J1021" s="41">
        <v>795</v>
      </c>
      <c r="K1021" s="40"/>
    </row>
    <row r="1022" spans="1:11">
      <c r="A1022" s="39" t="s">
        <v>1043</v>
      </c>
      <c r="B1022" s="39" t="s">
        <v>268</v>
      </c>
      <c r="C1022" s="39" t="s">
        <v>1042</v>
      </c>
      <c r="D1022" s="39" t="s">
        <v>1041</v>
      </c>
      <c r="E1022" s="39" t="s">
        <v>837</v>
      </c>
      <c r="F1022" s="50">
        <v>19031</v>
      </c>
      <c r="G1022" s="39" t="s">
        <v>1040</v>
      </c>
      <c r="H1022" s="41">
        <v>1100</v>
      </c>
      <c r="I1022" s="41">
        <v>495</v>
      </c>
      <c r="J1022" s="41"/>
      <c r="K1022" s="40">
        <f ca="1">TODAY()-29</f>
        <v>43965</v>
      </c>
    </row>
    <row r="1023" spans="1:11">
      <c r="A1023" s="39" t="s">
        <v>1039</v>
      </c>
      <c r="B1023" s="39" t="s">
        <v>1038</v>
      </c>
      <c r="C1023" s="39" t="s">
        <v>1037</v>
      </c>
      <c r="D1023" s="39" t="s">
        <v>1036</v>
      </c>
      <c r="E1023" s="39" t="s">
        <v>837</v>
      </c>
      <c r="F1023" s="50">
        <v>19025</v>
      </c>
      <c r="G1023" s="39" t="s">
        <v>1035</v>
      </c>
      <c r="H1023" s="41">
        <v>1100</v>
      </c>
      <c r="I1023" s="41">
        <v>495</v>
      </c>
      <c r="J1023" s="41"/>
      <c r="K1023" s="40">
        <f ca="1">TODAY()-9</f>
        <v>43985</v>
      </c>
    </row>
    <row r="1024" spans="1:11">
      <c r="A1024" s="39" t="s">
        <v>53</v>
      </c>
      <c r="B1024" s="39" t="s">
        <v>39</v>
      </c>
      <c r="C1024" s="39" t="s">
        <v>1034</v>
      </c>
      <c r="D1024" s="39" t="s">
        <v>1033</v>
      </c>
      <c r="E1024" s="39" t="s">
        <v>837</v>
      </c>
      <c r="F1024" s="50">
        <v>18411</v>
      </c>
      <c r="G1024" s="39" t="s">
        <v>1032</v>
      </c>
      <c r="H1024" s="41">
        <v>1100</v>
      </c>
      <c r="I1024" s="41">
        <v>495</v>
      </c>
      <c r="J1024" s="41"/>
      <c r="K1024" s="40">
        <f ca="1">TODAY()-2</f>
        <v>43992</v>
      </c>
    </row>
    <row r="1025" spans="1:11">
      <c r="A1025" s="39" t="s">
        <v>1031</v>
      </c>
      <c r="B1025" s="39" t="s">
        <v>1030</v>
      </c>
      <c r="C1025" s="39" t="s">
        <v>1029</v>
      </c>
      <c r="D1025" s="39" t="s">
        <v>1028</v>
      </c>
      <c r="E1025" s="39" t="s">
        <v>837</v>
      </c>
      <c r="F1025" s="50">
        <v>19550</v>
      </c>
      <c r="G1025" s="39" t="s">
        <v>1027</v>
      </c>
      <c r="H1025" s="41">
        <v>1100</v>
      </c>
      <c r="I1025" s="41"/>
      <c r="J1025" s="41"/>
      <c r="K1025" s="40">
        <f ca="1">TODAY()-34</f>
        <v>43960</v>
      </c>
    </row>
    <row r="1026" spans="1:11">
      <c r="A1026" s="39" t="s">
        <v>1026</v>
      </c>
      <c r="B1026" s="39" t="s">
        <v>1025</v>
      </c>
      <c r="C1026" s="39" t="s">
        <v>1024</v>
      </c>
      <c r="D1026" s="39" t="s">
        <v>1023</v>
      </c>
      <c r="E1026" s="39" t="s">
        <v>837</v>
      </c>
      <c r="F1026" s="50">
        <v>19041</v>
      </c>
      <c r="G1026" s="39" t="s">
        <v>1022</v>
      </c>
      <c r="H1026" s="41">
        <v>1100</v>
      </c>
      <c r="I1026" s="41"/>
      <c r="J1026" s="41"/>
      <c r="K1026" s="40">
        <f ca="1">TODAY()-29</f>
        <v>43965</v>
      </c>
    </row>
    <row r="1027" spans="1:11">
      <c r="A1027" s="39" t="s">
        <v>651</v>
      </c>
      <c r="B1027" s="39" t="s">
        <v>1021</v>
      </c>
      <c r="C1027" s="39" t="s">
        <v>1020</v>
      </c>
      <c r="D1027" s="39" t="s">
        <v>865</v>
      </c>
      <c r="E1027" s="39" t="s">
        <v>837</v>
      </c>
      <c r="F1027" s="50">
        <v>15216</v>
      </c>
      <c r="G1027" s="39" t="s">
        <v>1019</v>
      </c>
      <c r="H1027" s="41">
        <v>1100</v>
      </c>
      <c r="I1027" s="41"/>
      <c r="J1027" s="41"/>
      <c r="K1027" s="40">
        <f ca="1">TODAY()-23</f>
        <v>43971</v>
      </c>
    </row>
    <row r="1028" spans="1:11">
      <c r="A1028" s="39" t="s">
        <v>1018</v>
      </c>
      <c r="B1028" s="39" t="s">
        <v>1017</v>
      </c>
      <c r="C1028" s="39" t="s">
        <v>1016</v>
      </c>
      <c r="D1028" s="39" t="s">
        <v>906</v>
      </c>
      <c r="E1028" s="39" t="s">
        <v>837</v>
      </c>
      <c r="F1028" s="50">
        <v>19343</v>
      </c>
      <c r="G1028" s="39" t="s">
        <v>1015</v>
      </c>
      <c r="H1028" s="41">
        <v>1100</v>
      </c>
      <c r="I1028" s="41"/>
      <c r="J1028" s="41"/>
      <c r="K1028" s="40">
        <f ca="1">TODAY()-10</f>
        <v>43984</v>
      </c>
    </row>
    <row r="1029" spans="1:11">
      <c r="A1029" s="39" t="s">
        <v>1014</v>
      </c>
      <c r="B1029" s="39" t="s">
        <v>1013</v>
      </c>
      <c r="C1029" s="39" t="s">
        <v>1012</v>
      </c>
      <c r="D1029" s="39" t="s">
        <v>986</v>
      </c>
      <c r="E1029" s="39" t="s">
        <v>837</v>
      </c>
      <c r="F1029" s="50">
        <v>19126</v>
      </c>
      <c r="G1029" s="39" t="s">
        <v>1011</v>
      </c>
      <c r="H1029" s="41"/>
      <c r="I1029" s="41"/>
      <c r="J1029" s="41"/>
      <c r="K1029" s="40"/>
    </row>
    <row r="1030" spans="1:11">
      <c r="A1030" s="39" t="s">
        <v>48</v>
      </c>
      <c r="B1030" s="39" t="s">
        <v>1010</v>
      </c>
      <c r="C1030" s="39" t="s">
        <v>1009</v>
      </c>
      <c r="D1030" s="39" t="s">
        <v>1008</v>
      </c>
      <c r="E1030" s="39" t="s">
        <v>837</v>
      </c>
      <c r="F1030" s="50">
        <v>19382</v>
      </c>
      <c r="G1030" s="39" t="s">
        <v>1007</v>
      </c>
      <c r="H1030" s="41"/>
      <c r="I1030" s="41"/>
      <c r="J1030" s="41"/>
      <c r="K1030" s="40"/>
    </row>
    <row r="1031" spans="1:11">
      <c r="A1031" s="39" t="s">
        <v>187</v>
      </c>
      <c r="B1031" s="39" t="s">
        <v>1006</v>
      </c>
      <c r="C1031" s="39" t="s">
        <v>1005</v>
      </c>
      <c r="D1031" s="39" t="s">
        <v>1000</v>
      </c>
      <c r="E1031" s="39" t="s">
        <v>837</v>
      </c>
      <c r="F1031" s="50">
        <v>19027</v>
      </c>
      <c r="G1031" s="39" t="s">
        <v>1004</v>
      </c>
      <c r="H1031" s="41"/>
      <c r="I1031" s="41"/>
      <c r="J1031" s="41"/>
      <c r="K1031" s="40"/>
    </row>
    <row r="1032" spans="1:11">
      <c r="A1032" s="39" t="s">
        <v>1003</v>
      </c>
      <c r="B1032" s="39" t="s">
        <v>1002</v>
      </c>
      <c r="C1032" s="39" t="s">
        <v>1001</v>
      </c>
      <c r="D1032" s="39" t="s">
        <v>1000</v>
      </c>
      <c r="E1032" s="39" t="s">
        <v>837</v>
      </c>
      <c r="F1032" s="50">
        <v>19027</v>
      </c>
      <c r="G1032" s="39" t="s">
        <v>999</v>
      </c>
      <c r="H1032" s="41"/>
      <c r="I1032" s="41"/>
      <c r="J1032" s="41"/>
      <c r="K1032" s="40"/>
    </row>
    <row r="1033" spans="1:11">
      <c r="A1033" s="39" t="s">
        <v>642</v>
      </c>
      <c r="B1033" s="39" t="s">
        <v>998</v>
      </c>
      <c r="C1033" s="39" t="s">
        <v>997</v>
      </c>
      <c r="D1033" s="39" t="s">
        <v>996</v>
      </c>
      <c r="E1033" s="39" t="s">
        <v>837</v>
      </c>
      <c r="F1033" s="50">
        <v>18104</v>
      </c>
      <c r="G1033" s="39" t="s">
        <v>995</v>
      </c>
      <c r="H1033" s="41"/>
      <c r="I1033" s="41"/>
      <c r="J1033" s="41"/>
      <c r="K1033" s="40"/>
    </row>
    <row r="1034" spans="1:11">
      <c r="A1034" s="39" t="s">
        <v>994</v>
      </c>
      <c r="B1034" s="39" t="s">
        <v>993</v>
      </c>
      <c r="C1034" s="39" t="s">
        <v>992</v>
      </c>
      <c r="D1034" s="39" t="s">
        <v>991</v>
      </c>
      <c r="E1034" s="39" t="s">
        <v>837</v>
      </c>
      <c r="F1034" s="50">
        <v>15104</v>
      </c>
      <c r="G1034" s="39" t="s">
        <v>990</v>
      </c>
      <c r="H1034" s="41"/>
      <c r="I1034" s="41"/>
      <c r="J1034" s="41"/>
      <c r="K1034" s="40"/>
    </row>
    <row r="1035" spans="1:11">
      <c r="A1035" s="39" t="s">
        <v>989</v>
      </c>
      <c r="B1035" s="39" t="s">
        <v>988</v>
      </c>
      <c r="C1035" s="39" t="s">
        <v>987</v>
      </c>
      <c r="D1035" s="39" t="s">
        <v>986</v>
      </c>
      <c r="E1035" s="39" t="s">
        <v>837</v>
      </c>
      <c r="F1035" s="50">
        <v>19149</v>
      </c>
      <c r="G1035" s="39" t="s">
        <v>985</v>
      </c>
      <c r="H1035" s="41"/>
      <c r="I1035" s="41"/>
      <c r="J1035" s="41"/>
      <c r="K1035" s="40"/>
    </row>
    <row r="1036" spans="1:11">
      <c r="A1036" s="39" t="s">
        <v>601</v>
      </c>
      <c r="B1036" s="39" t="s">
        <v>984</v>
      </c>
      <c r="C1036" s="39" t="s">
        <v>983</v>
      </c>
      <c r="D1036" s="39" t="s">
        <v>982</v>
      </c>
      <c r="E1036" s="39" t="s">
        <v>837</v>
      </c>
      <c r="F1036" s="50">
        <v>18052</v>
      </c>
      <c r="G1036" s="39" t="s">
        <v>981</v>
      </c>
      <c r="H1036" s="41"/>
      <c r="I1036" s="41"/>
      <c r="J1036" s="41"/>
      <c r="K1036" s="40"/>
    </row>
    <row r="1037" spans="1:11">
      <c r="A1037" s="39" t="s">
        <v>980</v>
      </c>
      <c r="B1037" s="39" t="s">
        <v>979</v>
      </c>
      <c r="C1037" s="39" t="s">
        <v>978</v>
      </c>
      <c r="D1037" s="39" t="s">
        <v>977</v>
      </c>
      <c r="E1037" s="39" t="s">
        <v>837</v>
      </c>
      <c r="F1037" s="50">
        <v>19081</v>
      </c>
      <c r="G1037" s="39" t="s">
        <v>976</v>
      </c>
      <c r="H1037" s="41"/>
      <c r="I1037" s="41"/>
      <c r="J1037" s="41"/>
      <c r="K1037" s="40"/>
    </row>
    <row r="1038" spans="1:11">
      <c r="A1038" s="39" t="s">
        <v>975</v>
      </c>
      <c r="B1038" s="39" t="s">
        <v>971</v>
      </c>
      <c r="C1038" s="39" t="s">
        <v>974</v>
      </c>
      <c r="D1038" s="39" t="s">
        <v>973</v>
      </c>
      <c r="E1038" s="39" t="s">
        <v>837</v>
      </c>
      <c r="F1038" s="50">
        <v>16933</v>
      </c>
      <c r="G1038" s="39" t="s">
        <v>972</v>
      </c>
      <c r="H1038" s="41"/>
      <c r="I1038" s="41"/>
      <c r="J1038" s="41"/>
      <c r="K1038" s="40"/>
    </row>
    <row r="1039" spans="1:11">
      <c r="A1039" s="39" t="s">
        <v>69</v>
      </c>
      <c r="B1039" s="39" t="s">
        <v>971</v>
      </c>
      <c r="C1039" s="39" t="s">
        <v>970</v>
      </c>
      <c r="D1039" s="39" t="s">
        <v>969</v>
      </c>
      <c r="E1039" s="39" t="s">
        <v>837</v>
      </c>
      <c r="F1039" s="50">
        <v>18977</v>
      </c>
      <c r="G1039" s="39" t="s">
        <v>968</v>
      </c>
      <c r="H1039" s="41"/>
      <c r="I1039" s="41"/>
      <c r="J1039" s="41"/>
      <c r="K1039" s="40"/>
    </row>
    <row r="1040" spans="1:11">
      <c r="A1040" s="39" t="s">
        <v>455</v>
      </c>
      <c r="B1040" s="39" t="s">
        <v>967</v>
      </c>
      <c r="C1040" s="39" t="s">
        <v>966</v>
      </c>
      <c r="D1040" s="39" t="s">
        <v>965</v>
      </c>
      <c r="E1040" s="39" t="s">
        <v>837</v>
      </c>
      <c r="F1040" s="50">
        <v>19046</v>
      </c>
      <c r="G1040" s="39" t="s">
        <v>964</v>
      </c>
      <c r="H1040" s="41"/>
      <c r="I1040" s="41"/>
      <c r="J1040" s="41"/>
      <c r="K1040" s="40"/>
    </row>
    <row r="1041" spans="1:11">
      <c r="A1041" s="39" t="s">
        <v>69</v>
      </c>
      <c r="B1041" s="39" t="s">
        <v>963</v>
      </c>
      <c r="C1041" s="39" t="s">
        <v>962</v>
      </c>
      <c r="D1041" s="39" t="s">
        <v>961</v>
      </c>
      <c r="E1041" s="39" t="s">
        <v>837</v>
      </c>
      <c r="F1041" s="50">
        <v>16066</v>
      </c>
      <c r="G1041" s="39" t="s">
        <v>960</v>
      </c>
      <c r="H1041" s="41"/>
      <c r="I1041" s="41"/>
      <c r="J1041" s="41"/>
      <c r="K1041" s="40"/>
    </row>
    <row r="1042" spans="1:11">
      <c r="A1042" s="39" t="s">
        <v>959</v>
      </c>
      <c r="B1042" s="39" t="s">
        <v>958</v>
      </c>
      <c r="C1042" s="39" t="s">
        <v>957</v>
      </c>
      <c r="D1042" s="39" t="s">
        <v>956</v>
      </c>
      <c r="E1042" s="39" t="s">
        <v>837</v>
      </c>
      <c r="F1042" s="50">
        <v>19035</v>
      </c>
      <c r="G1042" s="39" t="s">
        <v>955</v>
      </c>
      <c r="H1042" s="41"/>
      <c r="I1042" s="41"/>
      <c r="J1042" s="41"/>
      <c r="K1042" s="40"/>
    </row>
    <row r="1043" spans="1:11">
      <c r="A1043" s="39" t="s">
        <v>651</v>
      </c>
      <c r="B1043" s="39" t="s">
        <v>954</v>
      </c>
      <c r="C1043" s="39" t="s">
        <v>953</v>
      </c>
      <c r="D1043" s="39" t="s">
        <v>952</v>
      </c>
      <c r="E1043" s="39" t="s">
        <v>837</v>
      </c>
      <c r="F1043" s="50">
        <v>17319</v>
      </c>
      <c r="G1043" s="39" t="s">
        <v>951</v>
      </c>
      <c r="H1043" s="41"/>
      <c r="I1043" s="41"/>
      <c r="J1043" s="41"/>
      <c r="K1043" s="40"/>
    </row>
    <row r="1044" spans="1:11">
      <c r="A1044" s="39" t="s">
        <v>659</v>
      </c>
      <c r="B1044" s="39" t="s">
        <v>200</v>
      </c>
      <c r="C1044" s="39" t="s">
        <v>950</v>
      </c>
      <c r="D1044" s="39" t="s">
        <v>949</v>
      </c>
      <c r="E1044" s="39" t="s">
        <v>837</v>
      </c>
      <c r="F1044" s="50">
        <v>18966</v>
      </c>
      <c r="G1044" s="39" t="s">
        <v>948</v>
      </c>
      <c r="H1044" s="41"/>
      <c r="I1044" s="41"/>
      <c r="J1044" s="41"/>
      <c r="K1044" s="40"/>
    </row>
    <row r="1045" spans="1:11">
      <c r="A1045" s="39" t="s">
        <v>450</v>
      </c>
      <c r="B1045" s="39" t="s">
        <v>947</v>
      </c>
      <c r="C1045" s="39" t="s">
        <v>946</v>
      </c>
      <c r="D1045" s="39" t="s">
        <v>945</v>
      </c>
      <c r="E1045" s="39" t="s">
        <v>837</v>
      </c>
      <c r="F1045" s="50">
        <v>19063</v>
      </c>
      <c r="G1045" s="39" t="s">
        <v>944</v>
      </c>
      <c r="H1045" s="41"/>
      <c r="I1045" s="41"/>
      <c r="J1045" s="41"/>
      <c r="K1045" s="40"/>
    </row>
    <row r="1046" spans="1:11">
      <c r="A1046" s="39" t="s">
        <v>182</v>
      </c>
      <c r="B1046" s="39" t="s">
        <v>943</v>
      </c>
      <c r="C1046" s="39" t="s">
        <v>942</v>
      </c>
      <c r="D1046" s="39" t="s">
        <v>941</v>
      </c>
      <c r="E1046" s="39" t="s">
        <v>837</v>
      </c>
      <c r="F1046" s="50">
        <v>17109</v>
      </c>
      <c r="G1046" s="39" t="s">
        <v>940</v>
      </c>
      <c r="H1046" s="41"/>
      <c r="I1046" s="41"/>
      <c r="J1046" s="41"/>
      <c r="K1046" s="40"/>
    </row>
    <row r="1047" spans="1:11">
      <c r="A1047" s="39" t="s">
        <v>939</v>
      </c>
      <c r="B1047" s="39" t="s">
        <v>938</v>
      </c>
      <c r="C1047" s="39" t="s">
        <v>937</v>
      </c>
      <c r="D1047" s="39" t="s">
        <v>936</v>
      </c>
      <c r="E1047" s="39" t="s">
        <v>837</v>
      </c>
      <c r="F1047" s="50">
        <v>19090</v>
      </c>
      <c r="G1047" s="39" t="s">
        <v>935</v>
      </c>
      <c r="H1047" s="41"/>
      <c r="I1047" s="41"/>
      <c r="J1047" s="41"/>
      <c r="K1047" s="40"/>
    </row>
    <row r="1048" spans="1:11">
      <c r="A1048" s="39" t="s">
        <v>235</v>
      </c>
      <c r="B1048" s="39" t="s">
        <v>934</v>
      </c>
      <c r="C1048" s="39" t="s">
        <v>933</v>
      </c>
      <c r="D1048" s="39" t="s">
        <v>865</v>
      </c>
      <c r="E1048" s="39" t="s">
        <v>837</v>
      </c>
      <c r="F1048" s="50">
        <v>15217</v>
      </c>
      <c r="G1048" s="39" t="s">
        <v>932</v>
      </c>
      <c r="H1048" s="41"/>
      <c r="I1048" s="41"/>
      <c r="J1048" s="41"/>
      <c r="K1048" s="40"/>
    </row>
    <row r="1049" spans="1:11">
      <c r="A1049" s="39" t="s">
        <v>69</v>
      </c>
      <c r="B1049" s="39" t="s">
        <v>931</v>
      </c>
      <c r="C1049" s="39" t="s">
        <v>930</v>
      </c>
      <c r="D1049" s="39" t="s">
        <v>333</v>
      </c>
      <c r="E1049" s="39" t="s">
        <v>837</v>
      </c>
      <c r="F1049" s="50">
        <v>19064</v>
      </c>
      <c r="G1049" s="39" t="s">
        <v>929</v>
      </c>
      <c r="H1049" s="41"/>
      <c r="I1049" s="41"/>
      <c r="J1049" s="41"/>
      <c r="K1049" s="40"/>
    </row>
    <row r="1050" spans="1:11">
      <c r="A1050" s="39" t="s">
        <v>928</v>
      </c>
      <c r="B1050" s="39" t="s">
        <v>927</v>
      </c>
      <c r="C1050" s="39" t="s">
        <v>926</v>
      </c>
      <c r="D1050" s="39" t="s">
        <v>925</v>
      </c>
      <c r="E1050" s="39" t="s">
        <v>837</v>
      </c>
      <c r="F1050" s="50">
        <v>19087</v>
      </c>
      <c r="G1050" s="39" t="s">
        <v>924</v>
      </c>
      <c r="H1050" s="41"/>
      <c r="I1050" s="41"/>
      <c r="J1050" s="41"/>
      <c r="K1050" s="40"/>
    </row>
    <row r="1051" spans="1:11">
      <c r="A1051" s="39" t="s">
        <v>17</v>
      </c>
      <c r="B1051" s="39" t="s">
        <v>923</v>
      </c>
      <c r="C1051" s="39" t="s">
        <v>922</v>
      </c>
      <c r="D1051" s="39" t="s">
        <v>921</v>
      </c>
      <c r="E1051" s="39" t="s">
        <v>837</v>
      </c>
      <c r="F1051" s="50">
        <v>15001</v>
      </c>
      <c r="G1051" s="39" t="s">
        <v>920</v>
      </c>
      <c r="H1051" s="41"/>
      <c r="I1051" s="41"/>
      <c r="J1051" s="41"/>
      <c r="K1051" s="40"/>
    </row>
    <row r="1052" spans="1:11">
      <c r="A1052" s="39" t="s">
        <v>48</v>
      </c>
      <c r="B1052" s="39" t="s">
        <v>919</v>
      </c>
      <c r="C1052" s="39" t="s">
        <v>918</v>
      </c>
      <c r="D1052" s="39" t="s">
        <v>917</v>
      </c>
      <c r="E1052" s="39" t="s">
        <v>837</v>
      </c>
      <c r="F1052" s="50">
        <v>18326</v>
      </c>
      <c r="G1052" s="39"/>
      <c r="H1052" s="41"/>
      <c r="I1052" s="41"/>
      <c r="J1052" s="41"/>
      <c r="K1052" s="40"/>
    </row>
    <row r="1053" spans="1:11">
      <c r="A1053" s="39" t="s">
        <v>455</v>
      </c>
      <c r="B1053" s="39" t="s">
        <v>916</v>
      </c>
      <c r="C1053" s="39" t="s">
        <v>915</v>
      </c>
      <c r="D1053" s="39" t="s">
        <v>879</v>
      </c>
      <c r="E1053" s="39" t="s">
        <v>837</v>
      </c>
      <c r="F1053" s="50">
        <v>16505</v>
      </c>
      <c r="G1053" s="39" t="s">
        <v>914</v>
      </c>
      <c r="H1053" s="41"/>
      <c r="I1053" s="41"/>
      <c r="J1053" s="41"/>
      <c r="K1053" s="40"/>
    </row>
    <row r="1054" spans="1:11">
      <c r="A1054" s="39" t="s">
        <v>913</v>
      </c>
      <c r="B1054" s="39" t="s">
        <v>912</v>
      </c>
      <c r="C1054" s="39" t="s">
        <v>911</v>
      </c>
      <c r="D1054" s="39" t="s">
        <v>888</v>
      </c>
      <c r="E1054" s="39" t="s">
        <v>837</v>
      </c>
      <c r="F1054" s="50">
        <v>19348</v>
      </c>
      <c r="G1054" s="39" t="s">
        <v>910</v>
      </c>
      <c r="H1054" s="41"/>
      <c r="I1054" s="41"/>
      <c r="J1054" s="41"/>
      <c r="K1054" s="40"/>
    </row>
    <row r="1055" spans="1:11">
      <c r="A1055" s="39" t="s">
        <v>909</v>
      </c>
      <c r="B1055" s="39" t="s">
        <v>908</v>
      </c>
      <c r="C1055" s="39" t="s">
        <v>907</v>
      </c>
      <c r="D1055" s="39" t="s">
        <v>906</v>
      </c>
      <c r="E1055" s="39" t="s">
        <v>837</v>
      </c>
      <c r="F1055" s="50">
        <v>19343</v>
      </c>
      <c r="G1055" s="39" t="s">
        <v>905</v>
      </c>
      <c r="H1055" s="41"/>
      <c r="I1055" s="41"/>
      <c r="J1055" s="41"/>
      <c r="K1055" s="40"/>
    </row>
    <row r="1056" spans="1:11">
      <c r="A1056" s="39" t="s">
        <v>587</v>
      </c>
      <c r="B1056" s="39" t="s">
        <v>904</v>
      </c>
      <c r="C1056" s="39" t="s">
        <v>903</v>
      </c>
      <c r="D1056" s="39" t="s">
        <v>902</v>
      </c>
      <c r="E1056" s="39" t="s">
        <v>837</v>
      </c>
      <c r="F1056" s="50">
        <v>19003</v>
      </c>
      <c r="G1056" s="39" t="s">
        <v>901</v>
      </c>
      <c r="H1056" s="41"/>
      <c r="I1056" s="41"/>
      <c r="J1056" s="41"/>
      <c r="K1056" s="40"/>
    </row>
    <row r="1057" spans="1:11">
      <c r="A1057" s="39" t="s">
        <v>900</v>
      </c>
      <c r="B1057" s="39" t="s">
        <v>899</v>
      </c>
      <c r="C1057" s="39" t="s">
        <v>898</v>
      </c>
      <c r="D1057" s="39" t="s">
        <v>897</v>
      </c>
      <c r="E1057" s="39" t="s">
        <v>837</v>
      </c>
      <c r="F1057" s="50">
        <v>19390</v>
      </c>
      <c r="G1057" s="39" t="s">
        <v>896</v>
      </c>
      <c r="H1057" s="41"/>
      <c r="I1057" s="41"/>
      <c r="J1057" s="41"/>
      <c r="K1057" s="40"/>
    </row>
    <row r="1058" spans="1:11">
      <c r="A1058" s="39" t="s">
        <v>587</v>
      </c>
      <c r="B1058" s="39" t="s">
        <v>895</v>
      </c>
      <c r="C1058" s="39" t="s">
        <v>894</v>
      </c>
      <c r="D1058" s="39" t="s">
        <v>893</v>
      </c>
      <c r="E1058" s="39" t="s">
        <v>837</v>
      </c>
      <c r="F1058" s="50">
        <v>15370</v>
      </c>
      <c r="G1058" s="39" t="s">
        <v>892</v>
      </c>
      <c r="H1058" s="41"/>
      <c r="I1058" s="41"/>
      <c r="J1058" s="41"/>
      <c r="K1058" s="40"/>
    </row>
    <row r="1059" spans="1:11">
      <c r="A1059" s="39" t="s">
        <v>891</v>
      </c>
      <c r="B1059" s="39" t="s">
        <v>890</v>
      </c>
      <c r="C1059" s="39" t="s">
        <v>889</v>
      </c>
      <c r="D1059" s="39" t="s">
        <v>888</v>
      </c>
      <c r="E1059" s="39" t="s">
        <v>837</v>
      </c>
      <c r="F1059" s="50">
        <v>19348</v>
      </c>
      <c r="G1059" s="39" t="s">
        <v>887</v>
      </c>
      <c r="H1059" s="41"/>
      <c r="I1059" s="41"/>
      <c r="J1059" s="41"/>
      <c r="K1059" s="40"/>
    </row>
    <row r="1060" spans="1:11">
      <c r="A1060" s="39" t="s">
        <v>450</v>
      </c>
      <c r="B1060" s="39" t="s">
        <v>886</v>
      </c>
      <c r="C1060" s="39" t="s">
        <v>885</v>
      </c>
      <c r="D1060" s="39" t="s">
        <v>884</v>
      </c>
      <c r="E1060" s="39" t="s">
        <v>837</v>
      </c>
      <c r="F1060" s="50">
        <v>19028</v>
      </c>
      <c r="G1060" s="39" t="s">
        <v>883</v>
      </c>
      <c r="H1060" s="41"/>
      <c r="I1060" s="41"/>
      <c r="J1060" s="41"/>
      <c r="K1060" s="40"/>
    </row>
    <row r="1061" spans="1:11">
      <c r="A1061" s="39" t="s">
        <v>882</v>
      </c>
      <c r="B1061" s="39" t="s">
        <v>881</v>
      </c>
      <c r="C1061" s="39" t="s">
        <v>880</v>
      </c>
      <c r="D1061" s="39" t="s">
        <v>879</v>
      </c>
      <c r="E1061" s="39" t="s">
        <v>837</v>
      </c>
      <c r="F1061" s="50">
        <v>16504</v>
      </c>
      <c r="G1061" s="39" t="s">
        <v>878</v>
      </c>
      <c r="H1061" s="41"/>
      <c r="I1061" s="41"/>
      <c r="J1061" s="41"/>
      <c r="K1061" s="40"/>
    </row>
    <row r="1062" spans="1:11">
      <c r="A1062" s="39" t="s">
        <v>877</v>
      </c>
      <c r="B1062" s="39" t="s">
        <v>876</v>
      </c>
      <c r="C1062" s="39" t="s">
        <v>875</v>
      </c>
      <c r="D1062" s="39" t="s">
        <v>865</v>
      </c>
      <c r="E1062" s="39" t="s">
        <v>837</v>
      </c>
      <c r="F1062" s="50">
        <v>15238</v>
      </c>
      <c r="G1062" s="39" t="s">
        <v>874</v>
      </c>
      <c r="H1062" s="41"/>
      <c r="I1062" s="41"/>
      <c r="J1062" s="41"/>
      <c r="K1062" s="40"/>
    </row>
    <row r="1063" spans="1:11">
      <c r="A1063" s="39" t="s">
        <v>873</v>
      </c>
      <c r="B1063" s="39" t="s">
        <v>872</v>
      </c>
      <c r="C1063" s="39" t="s">
        <v>871</v>
      </c>
      <c r="D1063" s="39" t="s">
        <v>870</v>
      </c>
      <c r="E1063" s="39" t="s">
        <v>837</v>
      </c>
      <c r="F1063" s="50">
        <v>17042</v>
      </c>
      <c r="G1063" s="39" t="s">
        <v>869</v>
      </c>
      <c r="H1063" s="41"/>
      <c r="I1063" s="41"/>
      <c r="J1063" s="41"/>
      <c r="K1063" s="40"/>
    </row>
    <row r="1064" spans="1:11">
      <c r="A1064" s="39" t="s">
        <v>868</v>
      </c>
      <c r="B1064" s="39" t="s">
        <v>867</v>
      </c>
      <c r="C1064" s="39" t="s">
        <v>866</v>
      </c>
      <c r="D1064" s="39" t="s">
        <v>865</v>
      </c>
      <c r="E1064" s="39" t="s">
        <v>837</v>
      </c>
      <c r="F1064" s="50">
        <v>15218</v>
      </c>
      <c r="G1064" s="39" t="s">
        <v>864</v>
      </c>
      <c r="H1064" s="41"/>
      <c r="I1064" s="41"/>
      <c r="J1064" s="41"/>
      <c r="K1064" s="40"/>
    </row>
    <row r="1065" spans="1:11">
      <c r="A1065" s="39" t="s">
        <v>863</v>
      </c>
      <c r="B1065" s="39" t="s">
        <v>862</v>
      </c>
      <c r="C1065" s="39" t="s">
        <v>861</v>
      </c>
      <c r="D1065" s="39" t="s">
        <v>860</v>
      </c>
      <c r="E1065" s="39" t="s">
        <v>837</v>
      </c>
      <c r="F1065" s="50">
        <v>19010</v>
      </c>
      <c r="G1065" s="39" t="s">
        <v>859</v>
      </c>
      <c r="H1065" s="41"/>
      <c r="I1065" s="41"/>
      <c r="J1065" s="41"/>
      <c r="K1065" s="40"/>
    </row>
    <row r="1066" spans="1:11">
      <c r="A1066" s="39" t="s">
        <v>858</v>
      </c>
      <c r="B1066" s="39" t="s">
        <v>857</v>
      </c>
      <c r="C1066" s="39" t="s">
        <v>856</v>
      </c>
      <c r="D1066" s="39" t="s">
        <v>855</v>
      </c>
      <c r="E1066" s="39" t="s">
        <v>837</v>
      </c>
      <c r="F1066" s="50">
        <v>19066</v>
      </c>
      <c r="G1066" s="39" t="s">
        <v>854</v>
      </c>
      <c r="H1066" s="41"/>
      <c r="I1066" s="41"/>
      <c r="J1066" s="41"/>
      <c r="K1066" s="40"/>
    </row>
    <row r="1067" spans="1:11">
      <c r="A1067" s="39" t="s">
        <v>853</v>
      </c>
      <c r="B1067" s="39" t="s">
        <v>852</v>
      </c>
      <c r="C1067" s="39" t="s">
        <v>851</v>
      </c>
      <c r="D1067" s="39" t="s">
        <v>850</v>
      </c>
      <c r="E1067" s="39" t="s">
        <v>837</v>
      </c>
      <c r="F1067" s="50">
        <v>19343</v>
      </c>
      <c r="G1067" s="39"/>
      <c r="H1067" s="41"/>
      <c r="I1067" s="41"/>
      <c r="J1067" s="41"/>
      <c r="K1067" s="40"/>
    </row>
    <row r="1068" spans="1:11">
      <c r="A1068" s="39" t="s">
        <v>849</v>
      </c>
      <c r="B1068" s="39" t="s">
        <v>848</v>
      </c>
      <c r="C1068" s="39" t="s">
        <v>847</v>
      </c>
      <c r="D1068" s="39" t="s">
        <v>846</v>
      </c>
      <c r="E1068" s="39" t="s">
        <v>837</v>
      </c>
      <c r="F1068" s="50">
        <v>19072</v>
      </c>
      <c r="G1068" s="39" t="s">
        <v>845</v>
      </c>
      <c r="H1068" s="41"/>
      <c r="I1068" s="41"/>
      <c r="J1068" s="41"/>
      <c r="K1068" s="40"/>
    </row>
    <row r="1069" spans="1:11">
      <c r="A1069" s="39" t="s">
        <v>844</v>
      </c>
      <c r="B1069" s="39" t="s">
        <v>843</v>
      </c>
      <c r="C1069" s="39" t="s">
        <v>842</v>
      </c>
      <c r="D1069" s="39" t="s">
        <v>841</v>
      </c>
      <c r="E1069" s="39" t="s">
        <v>837</v>
      </c>
      <c r="F1069" s="50">
        <v>16242</v>
      </c>
      <c r="G1069" s="39" t="s">
        <v>840</v>
      </c>
      <c r="H1069" s="41"/>
      <c r="I1069" s="41"/>
      <c r="J1069" s="41"/>
      <c r="K1069" s="40"/>
    </row>
    <row r="1070" spans="1:11">
      <c r="A1070" s="39" t="s">
        <v>541</v>
      </c>
      <c r="B1070" s="39" t="s">
        <v>839</v>
      </c>
      <c r="C1070" s="39" t="s">
        <v>838</v>
      </c>
      <c r="D1070" s="39" t="s">
        <v>333</v>
      </c>
      <c r="E1070" s="39" t="s">
        <v>837</v>
      </c>
      <c r="F1070" s="50">
        <v>19064</v>
      </c>
      <c r="G1070" s="39"/>
      <c r="H1070" s="41"/>
      <c r="I1070" s="41"/>
      <c r="J1070" s="41"/>
      <c r="K1070" s="40"/>
    </row>
    <row r="1071" spans="1:11">
      <c r="A1071" s="39" t="s">
        <v>116</v>
      </c>
      <c r="B1071" s="39" t="s">
        <v>836</v>
      </c>
      <c r="C1071" s="39" t="s">
        <v>835</v>
      </c>
      <c r="D1071" s="39" t="s">
        <v>834</v>
      </c>
      <c r="E1071" s="39" t="s">
        <v>761</v>
      </c>
      <c r="F1071" s="50">
        <v>2806</v>
      </c>
      <c r="G1071" s="39" t="s">
        <v>833</v>
      </c>
      <c r="H1071" s="41">
        <v>1100</v>
      </c>
      <c r="I1071" s="41">
        <v>495</v>
      </c>
      <c r="J1071" s="41"/>
      <c r="K1071" s="40">
        <f ca="1">TODAY()-2</f>
        <v>43992</v>
      </c>
    </row>
    <row r="1072" spans="1:11">
      <c r="A1072" s="39" t="s">
        <v>341</v>
      </c>
      <c r="B1072" s="39" t="s">
        <v>832</v>
      </c>
      <c r="C1072" s="39" t="s">
        <v>831</v>
      </c>
      <c r="D1072" s="39" t="s">
        <v>775</v>
      </c>
      <c r="E1072" s="39" t="s">
        <v>761</v>
      </c>
      <c r="F1072" s="50">
        <v>2906</v>
      </c>
      <c r="G1072" s="39" t="s">
        <v>830</v>
      </c>
      <c r="H1072" s="41"/>
      <c r="I1072" s="41"/>
      <c r="J1072" s="41"/>
      <c r="K1072" s="40"/>
    </row>
    <row r="1073" spans="1:11">
      <c r="A1073" s="39" t="s">
        <v>829</v>
      </c>
      <c r="B1073" s="39" t="s">
        <v>828</v>
      </c>
      <c r="C1073" s="39" t="s">
        <v>827</v>
      </c>
      <c r="D1073" s="39" t="s">
        <v>803</v>
      </c>
      <c r="E1073" s="39" t="s">
        <v>761</v>
      </c>
      <c r="F1073" s="50">
        <v>2852</v>
      </c>
      <c r="G1073" s="39" t="s">
        <v>826</v>
      </c>
      <c r="H1073" s="41"/>
      <c r="I1073" s="41"/>
      <c r="J1073" s="41"/>
      <c r="K1073" s="40"/>
    </row>
    <row r="1074" spans="1:11">
      <c r="A1074" s="39" t="s">
        <v>630</v>
      </c>
      <c r="B1074" s="39" t="s">
        <v>522</v>
      </c>
      <c r="C1074" s="39" t="s">
        <v>825</v>
      </c>
      <c r="D1074" s="39" t="s">
        <v>824</v>
      </c>
      <c r="E1074" s="39" t="s">
        <v>761</v>
      </c>
      <c r="F1074" s="50">
        <v>2882</v>
      </c>
      <c r="G1074" s="39" t="s">
        <v>823</v>
      </c>
      <c r="H1074" s="41"/>
      <c r="I1074" s="41"/>
      <c r="J1074" s="41"/>
      <c r="K1074" s="40"/>
    </row>
    <row r="1075" spans="1:11">
      <c r="A1075" s="39" t="s">
        <v>822</v>
      </c>
      <c r="B1075" s="39" t="s">
        <v>821</v>
      </c>
      <c r="C1075" s="39" t="s">
        <v>820</v>
      </c>
      <c r="D1075" s="39" t="s">
        <v>798</v>
      </c>
      <c r="E1075" s="39" t="s">
        <v>761</v>
      </c>
      <c r="F1075" s="50">
        <v>2879</v>
      </c>
      <c r="G1075" s="39" t="s">
        <v>819</v>
      </c>
      <c r="H1075" s="41"/>
      <c r="I1075" s="41"/>
      <c r="J1075" s="41"/>
      <c r="K1075" s="40"/>
    </row>
    <row r="1076" spans="1:11">
      <c r="A1076" s="39" t="s">
        <v>818</v>
      </c>
      <c r="B1076" s="39" t="s">
        <v>817</v>
      </c>
      <c r="C1076" s="39" t="s">
        <v>816</v>
      </c>
      <c r="D1076" s="39" t="s">
        <v>775</v>
      </c>
      <c r="E1076" s="39" t="s">
        <v>761</v>
      </c>
      <c r="F1076" s="50">
        <v>2908</v>
      </c>
      <c r="G1076" s="39" t="s">
        <v>815</v>
      </c>
      <c r="H1076" s="41"/>
      <c r="I1076" s="41"/>
      <c r="J1076" s="41"/>
      <c r="K1076" s="40"/>
    </row>
    <row r="1077" spans="1:11">
      <c r="A1077" s="39" t="s">
        <v>814</v>
      </c>
      <c r="B1077" s="39" t="s">
        <v>813</v>
      </c>
      <c r="C1077" s="39" t="s">
        <v>812</v>
      </c>
      <c r="D1077" s="39" t="s">
        <v>775</v>
      </c>
      <c r="E1077" s="39" t="s">
        <v>761</v>
      </c>
      <c r="F1077" s="50">
        <v>2903</v>
      </c>
      <c r="G1077" s="39" t="s">
        <v>811</v>
      </c>
      <c r="H1077" s="41"/>
      <c r="I1077" s="41"/>
      <c r="J1077" s="41"/>
      <c r="K1077" s="40"/>
    </row>
    <row r="1078" spans="1:11">
      <c r="A1078" s="39" t="s">
        <v>810</v>
      </c>
      <c r="B1078" s="39" t="s">
        <v>809</v>
      </c>
      <c r="C1078" s="39" t="s">
        <v>808</v>
      </c>
      <c r="D1078" s="39" t="s">
        <v>762</v>
      </c>
      <c r="E1078" s="39" t="s">
        <v>761</v>
      </c>
      <c r="F1078" s="50">
        <v>2835</v>
      </c>
      <c r="G1078" s="39" t="s">
        <v>807</v>
      </c>
      <c r="H1078" s="41"/>
      <c r="I1078" s="41"/>
      <c r="J1078" s="41"/>
      <c r="K1078" s="40"/>
    </row>
    <row r="1079" spans="1:11">
      <c r="A1079" s="39" t="s">
        <v>806</v>
      </c>
      <c r="B1079" s="39" t="s">
        <v>805</v>
      </c>
      <c r="C1079" s="39" t="s">
        <v>804</v>
      </c>
      <c r="D1079" s="39" t="s">
        <v>803</v>
      </c>
      <c r="E1079" s="39" t="s">
        <v>761</v>
      </c>
      <c r="F1079" s="50">
        <v>2852</v>
      </c>
      <c r="G1079" s="39" t="s">
        <v>802</v>
      </c>
      <c r="H1079" s="41"/>
      <c r="I1079" s="41"/>
      <c r="J1079" s="41"/>
      <c r="K1079" s="40"/>
    </row>
    <row r="1080" spans="1:11">
      <c r="A1080" s="39" t="s">
        <v>801</v>
      </c>
      <c r="B1080" s="39" t="s">
        <v>800</v>
      </c>
      <c r="C1080" s="39" t="s">
        <v>799</v>
      </c>
      <c r="D1080" s="39" t="s">
        <v>798</v>
      </c>
      <c r="E1080" s="39" t="s">
        <v>761</v>
      </c>
      <c r="F1080" s="50">
        <v>2879</v>
      </c>
      <c r="G1080" s="39" t="s">
        <v>797</v>
      </c>
      <c r="H1080" s="41"/>
      <c r="I1080" s="41"/>
      <c r="J1080" s="41"/>
      <c r="K1080" s="40"/>
    </row>
    <row r="1081" spans="1:11">
      <c r="A1081" s="39" t="s">
        <v>796</v>
      </c>
      <c r="B1081" s="39" t="s">
        <v>795</v>
      </c>
      <c r="C1081" s="39" t="s">
        <v>794</v>
      </c>
      <c r="D1081" s="39" t="s">
        <v>793</v>
      </c>
      <c r="E1081" s="39" t="s">
        <v>761</v>
      </c>
      <c r="F1081" s="50">
        <v>2809</v>
      </c>
      <c r="G1081" s="39" t="s">
        <v>792</v>
      </c>
      <c r="H1081" s="41"/>
      <c r="I1081" s="41"/>
      <c r="J1081" s="41"/>
      <c r="K1081" s="40"/>
    </row>
    <row r="1082" spans="1:11">
      <c r="A1082" s="39" t="s">
        <v>791</v>
      </c>
      <c r="B1082" s="39" t="s">
        <v>790</v>
      </c>
      <c r="C1082" s="39" t="s">
        <v>789</v>
      </c>
      <c r="D1082" s="39" t="s">
        <v>788</v>
      </c>
      <c r="E1082" s="39" t="s">
        <v>761</v>
      </c>
      <c r="F1082" s="50">
        <v>2814</v>
      </c>
      <c r="G1082" s="39" t="s">
        <v>787</v>
      </c>
      <c r="H1082" s="41"/>
      <c r="I1082" s="41"/>
      <c r="J1082" s="41"/>
      <c r="K1082" s="40"/>
    </row>
    <row r="1083" spans="1:11">
      <c r="A1083" s="39" t="s">
        <v>651</v>
      </c>
      <c r="B1083" s="39" t="s">
        <v>786</v>
      </c>
      <c r="C1083" s="39" t="s">
        <v>785</v>
      </c>
      <c r="D1083" s="39" t="s">
        <v>784</v>
      </c>
      <c r="E1083" s="39" t="s">
        <v>761</v>
      </c>
      <c r="F1083" s="50">
        <v>2832</v>
      </c>
      <c r="G1083" s="39" t="s">
        <v>783</v>
      </c>
      <c r="H1083" s="41"/>
      <c r="I1083" s="41"/>
      <c r="J1083" s="41"/>
      <c r="K1083" s="40"/>
    </row>
    <row r="1084" spans="1:11">
      <c r="A1084" s="39" t="s">
        <v>48</v>
      </c>
      <c r="B1084" s="39" t="s">
        <v>782</v>
      </c>
      <c r="C1084" s="39" t="s">
        <v>781</v>
      </c>
      <c r="D1084" s="39" t="s">
        <v>780</v>
      </c>
      <c r="E1084" s="39" t="s">
        <v>761</v>
      </c>
      <c r="F1084" s="50">
        <v>2917</v>
      </c>
      <c r="G1084" s="39" t="s">
        <v>779</v>
      </c>
      <c r="H1084" s="41"/>
      <c r="I1084" s="41"/>
      <c r="J1084" s="41"/>
      <c r="K1084" s="40"/>
    </row>
    <row r="1085" spans="1:11">
      <c r="A1085" s="39" t="s">
        <v>778</v>
      </c>
      <c r="B1085" s="39" t="s">
        <v>777</v>
      </c>
      <c r="C1085" s="39" t="s">
        <v>776</v>
      </c>
      <c r="D1085" s="39" t="s">
        <v>775</v>
      </c>
      <c r="E1085" s="39" t="s">
        <v>761</v>
      </c>
      <c r="F1085" s="50">
        <v>2909</v>
      </c>
      <c r="G1085" s="39" t="s">
        <v>774</v>
      </c>
      <c r="H1085" s="41"/>
      <c r="I1085" s="41"/>
      <c r="J1085" s="41"/>
      <c r="K1085" s="40"/>
    </row>
    <row r="1086" spans="1:11">
      <c r="A1086" s="39" t="s">
        <v>773</v>
      </c>
      <c r="B1086" s="39" t="s">
        <v>772</v>
      </c>
      <c r="C1086" s="39" t="s">
        <v>771</v>
      </c>
      <c r="D1086" s="39" t="s">
        <v>770</v>
      </c>
      <c r="E1086" s="39" t="s">
        <v>761</v>
      </c>
      <c r="F1086" s="50">
        <v>2842</v>
      </c>
      <c r="G1086" s="39" t="s">
        <v>769</v>
      </c>
      <c r="H1086" s="41"/>
      <c r="I1086" s="41"/>
      <c r="J1086" s="41"/>
      <c r="K1086" s="40"/>
    </row>
    <row r="1087" spans="1:11">
      <c r="A1087" s="39" t="s">
        <v>107</v>
      </c>
      <c r="B1087" s="39" t="s">
        <v>768</v>
      </c>
      <c r="C1087" s="39" t="s">
        <v>767</v>
      </c>
      <c r="D1087" s="39" t="s">
        <v>766</v>
      </c>
      <c r="E1087" s="39" t="s">
        <v>761</v>
      </c>
      <c r="F1087" s="50">
        <v>2920</v>
      </c>
      <c r="G1087" s="39" t="s">
        <v>765</v>
      </c>
      <c r="H1087" s="41"/>
      <c r="I1087" s="41"/>
      <c r="J1087" s="41"/>
      <c r="K1087" s="40"/>
    </row>
    <row r="1088" spans="1:11">
      <c r="A1088" s="39" t="s">
        <v>116</v>
      </c>
      <c r="B1088" s="39" t="s">
        <v>764</v>
      </c>
      <c r="C1088" s="39" t="s">
        <v>763</v>
      </c>
      <c r="D1088" s="39" t="s">
        <v>762</v>
      </c>
      <c r="E1088" s="39" t="s">
        <v>761</v>
      </c>
      <c r="F1088" s="50">
        <v>2835</v>
      </c>
      <c r="G1088" s="39" t="s">
        <v>760</v>
      </c>
      <c r="H1088" s="41"/>
      <c r="I1088" s="41"/>
      <c r="J1088" s="41"/>
      <c r="K1088" s="40"/>
    </row>
    <row r="1089" spans="1:11">
      <c r="A1089" s="39" t="s">
        <v>160</v>
      </c>
      <c r="B1089" s="39" t="s">
        <v>391</v>
      </c>
      <c r="C1089" s="39" t="s">
        <v>759</v>
      </c>
      <c r="D1089" s="39" t="s">
        <v>752</v>
      </c>
      <c r="E1089" s="39" t="s">
        <v>721</v>
      </c>
      <c r="F1089" s="50">
        <v>29464</v>
      </c>
      <c r="G1089" s="39" t="s">
        <v>758</v>
      </c>
      <c r="H1089" s="41"/>
      <c r="I1089" s="41"/>
      <c r="J1089" s="41"/>
      <c r="K1089" s="40"/>
    </row>
    <row r="1090" spans="1:11">
      <c r="A1090" s="39" t="s">
        <v>642</v>
      </c>
      <c r="B1090" s="39" t="s">
        <v>757</v>
      </c>
      <c r="C1090" s="39" t="s">
        <v>756</v>
      </c>
      <c r="D1090" s="39" t="s">
        <v>731</v>
      </c>
      <c r="E1090" s="39" t="s">
        <v>721</v>
      </c>
      <c r="F1090" s="50">
        <v>29650</v>
      </c>
      <c r="G1090" s="39"/>
      <c r="H1090" s="41"/>
      <c r="I1090" s="41"/>
      <c r="J1090" s="41"/>
      <c r="K1090" s="40"/>
    </row>
    <row r="1091" spans="1:11">
      <c r="A1091" s="39" t="s">
        <v>755</v>
      </c>
      <c r="B1091" s="39" t="s">
        <v>754</v>
      </c>
      <c r="C1091" s="39" t="s">
        <v>753</v>
      </c>
      <c r="D1091" s="39" t="s">
        <v>752</v>
      </c>
      <c r="E1091" s="39" t="s">
        <v>721</v>
      </c>
      <c r="F1091" s="50">
        <v>29464</v>
      </c>
      <c r="G1091" s="39" t="s">
        <v>751</v>
      </c>
      <c r="H1091" s="41"/>
      <c r="I1091" s="41"/>
      <c r="J1091" s="41"/>
      <c r="K1091" s="40"/>
    </row>
    <row r="1092" spans="1:11">
      <c r="A1092" s="39" t="s">
        <v>750</v>
      </c>
      <c r="B1092" s="39" t="s">
        <v>749</v>
      </c>
      <c r="C1092" s="39" t="s">
        <v>748</v>
      </c>
      <c r="D1092" s="39" t="s">
        <v>747</v>
      </c>
      <c r="E1092" s="39" t="s">
        <v>721</v>
      </c>
      <c r="F1092" s="50">
        <v>29302</v>
      </c>
      <c r="G1092" s="39" t="s">
        <v>746</v>
      </c>
      <c r="H1092" s="41"/>
      <c r="I1092" s="41"/>
      <c r="J1092" s="41"/>
      <c r="K1092" s="40"/>
    </row>
    <row r="1093" spans="1:11">
      <c r="A1093" s="39" t="s">
        <v>745</v>
      </c>
      <c r="B1093" s="39" t="s">
        <v>744</v>
      </c>
      <c r="C1093" s="39" t="s">
        <v>743</v>
      </c>
      <c r="D1093" s="39" t="s">
        <v>726</v>
      </c>
      <c r="E1093" s="39" t="s">
        <v>721</v>
      </c>
      <c r="F1093" s="50">
        <v>29609</v>
      </c>
      <c r="G1093" s="39" t="s">
        <v>742</v>
      </c>
      <c r="H1093" s="41"/>
      <c r="I1093" s="41"/>
      <c r="J1093" s="41"/>
      <c r="K1093" s="40"/>
    </row>
    <row r="1094" spans="1:11">
      <c r="A1094" s="39" t="s">
        <v>190</v>
      </c>
      <c r="B1094" s="39" t="s">
        <v>741</v>
      </c>
      <c r="C1094" s="39" t="s">
        <v>740</v>
      </c>
      <c r="D1094" s="39" t="s">
        <v>739</v>
      </c>
      <c r="E1094" s="39" t="s">
        <v>721</v>
      </c>
      <c r="F1094" s="50">
        <v>29730</v>
      </c>
      <c r="G1094" s="39" t="s">
        <v>738</v>
      </c>
      <c r="H1094" s="41"/>
      <c r="I1094" s="41"/>
      <c r="J1094" s="41"/>
      <c r="K1094" s="40"/>
    </row>
    <row r="1095" spans="1:11">
      <c r="A1095" s="39" t="s">
        <v>737</v>
      </c>
      <c r="B1095" s="39" t="s">
        <v>736</v>
      </c>
      <c r="C1095" s="39" t="s">
        <v>735</v>
      </c>
      <c r="D1095" s="39" t="s">
        <v>734</v>
      </c>
      <c r="E1095" s="39" t="s">
        <v>721</v>
      </c>
      <c r="F1095" s="50">
        <v>29693</v>
      </c>
      <c r="G1095" s="39" t="s">
        <v>733</v>
      </c>
      <c r="H1095" s="41"/>
      <c r="I1095" s="41"/>
      <c r="J1095" s="41"/>
      <c r="K1095" s="40"/>
    </row>
    <row r="1096" spans="1:11">
      <c r="A1096" s="39" t="s">
        <v>112</v>
      </c>
      <c r="B1096" s="39" t="s">
        <v>633</v>
      </c>
      <c r="C1096" s="39" t="s">
        <v>732</v>
      </c>
      <c r="D1096" s="39" t="s">
        <v>731</v>
      </c>
      <c r="E1096" s="39" t="s">
        <v>721</v>
      </c>
      <c r="F1096" s="50">
        <v>29650</v>
      </c>
      <c r="G1096" s="39" t="s">
        <v>730</v>
      </c>
      <c r="H1096" s="41"/>
      <c r="I1096" s="41"/>
      <c r="J1096" s="41"/>
      <c r="K1096" s="40"/>
    </row>
    <row r="1097" spans="1:11">
      <c r="A1097" s="39" t="s">
        <v>729</v>
      </c>
      <c r="B1097" s="39" t="s">
        <v>728</v>
      </c>
      <c r="C1097" s="39" t="s">
        <v>727</v>
      </c>
      <c r="D1097" s="39" t="s">
        <v>726</v>
      </c>
      <c r="E1097" s="39" t="s">
        <v>721</v>
      </c>
      <c r="F1097" s="50">
        <v>29616</v>
      </c>
      <c r="G1097" s="39" t="s">
        <v>725</v>
      </c>
      <c r="H1097" s="41"/>
      <c r="I1097" s="41"/>
      <c r="J1097" s="41"/>
      <c r="K1097" s="40"/>
    </row>
    <row r="1098" spans="1:11">
      <c r="A1098" s="39" t="s">
        <v>724</v>
      </c>
      <c r="B1098" s="39" t="s">
        <v>651</v>
      </c>
      <c r="C1098" s="39" t="s">
        <v>723</v>
      </c>
      <c r="D1098" s="39" t="s">
        <v>722</v>
      </c>
      <c r="E1098" s="39" t="s">
        <v>721</v>
      </c>
      <c r="F1098" s="50">
        <v>29458</v>
      </c>
      <c r="G1098" s="39" t="s">
        <v>720</v>
      </c>
      <c r="H1098" s="41"/>
      <c r="I1098" s="41"/>
      <c r="J1098" s="41"/>
      <c r="K1098" s="40"/>
    </row>
    <row r="1099" spans="1:11">
      <c r="A1099" s="39" t="s">
        <v>53</v>
      </c>
      <c r="B1099" s="39" t="s">
        <v>719</v>
      </c>
      <c r="C1099" s="39" t="s">
        <v>718</v>
      </c>
      <c r="D1099" s="39" t="s">
        <v>714</v>
      </c>
      <c r="E1099" s="39" t="s">
        <v>713</v>
      </c>
      <c r="F1099" s="50">
        <v>38119</v>
      </c>
      <c r="G1099" s="39" t="s">
        <v>717</v>
      </c>
      <c r="H1099" s="41"/>
      <c r="I1099" s="41"/>
      <c r="J1099" s="41"/>
      <c r="K1099" s="40"/>
    </row>
    <row r="1100" spans="1:11">
      <c r="A1100" s="39" t="s">
        <v>716</v>
      </c>
      <c r="B1100" s="39" t="s">
        <v>87</v>
      </c>
      <c r="C1100" s="39" t="s">
        <v>715</v>
      </c>
      <c r="D1100" s="39" t="s">
        <v>714</v>
      </c>
      <c r="E1100" s="39" t="s">
        <v>713</v>
      </c>
      <c r="F1100" s="50">
        <v>38120</v>
      </c>
      <c r="G1100" s="39" t="s">
        <v>712</v>
      </c>
      <c r="H1100" s="41"/>
      <c r="I1100" s="41"/>
      <c r="J1100" s="41"/>
      <c r="K1100" s="40"/>
    </row>
    <row r="1101" spans="1:11">
      <c r="A1101" s="39" t="s">
        <v>251</v>
      </c>
      <c r="B1101" s="39" t="s">
        <v>711</v>
      </c>
      <c r="C1101" s="39" t="s">
        <v>710</v>
      </c>
      <c r="D1101" s="39" t="s">
        <v>598</v>
      </c>
      <c r="E1101" s="39" t="s">
        <v>574</v>
      </c>
      <c r="F1101" s="50">
        <v>77005</v>
      </c>
      <c r="G1101" s="39" t="s">
        <v>709</v>
      </c>
      <c r="H1101" s="41">
        <v>1100</v>
      </c>
      <c r="I1101" s="41">
        <v>495</v>
      </c>
      <c r="J1101" s="41"/>
      <c r="K1101" s="40">
        <f ca="1">TODAY()-59</f>
        <v>43935</v>
      </c>
    </row>
    <row r="1102" spans="1:11">
      <c r="A1102" s="39" t="s">
        <v>708</v>
      </c>
      <c r="B1102" s="39" t="s">
        <v>707</v>
      </c>
      <c r="C1102" s="39" t="s">
        <v>706</v>
      </c>
      <c r="D1102" s="39" t="s">
        <v>580</v>
      </c>
      <c r="E1102" s="39" t="s">
        <v>574</v>
      </c>
      <c r="F1102" s="50">
        <v>78232</v>
      </c>
      <c r="G1102" s="39"/>
      <c r="H1102" s="41">
        <v>1100</v>
      </c>
      <c r="I1102" s="41">
        <v>495</v>
      </c>
      <c r="J1102" s="41"/>
      <c r="K1102" s="40">
        <f ca="1">TODAY()-53</f>
        <v>43941</v>
      </c>
    </row>
    <row r="1103" spans="1:11">
      <c r="A1103" s="39" t="s">
        <v>705</v>
      </c>
      <c r="B1103" s="39" t="s">
        <v>704</v>
      </c>
      <c r="C1103" s="39" t="s">
        <v>703</v>
      </c>
      <c r="D1103" s="39" t="s">
        <v>598</v>
      </c>
      <c r="E1103" s="39" t="s">
        <v>574</v>
      </c>
      <c r="F1103" s="50">
        <v>77035</v>
      </c>
      <c r="G1103" s="39" t="s">
        <v>702</v>
      </c>
      <c r="H1103" s="41">
        <v>1100</v>
      </c>
      <c r="I1103" s="41">
        <v>495</v>
      </c>
      <c r="J1103" s="41"/>
      <c r="K1103" s="40">
        <f ca="1">TODAY()-42</f>
        <v>43952</v>
      </c>
    </row>
    <row r="1104" spans="1:11">
      <c r="A1104" s="39" t="s">
        <v>701</v>
      </c>
      <c r="B1104" s="39" t="s">
        <v>700</v>
      </c>
      <c r="C1104" s="39" t="s">
        <v>699</v>
      </c>
      <c r="D1104" s="39" t="s">
        <v>580</v>
      </c>
      <c r="E1104" s="39" t="s">
        <v>574</v>
      </c>
      <c r="F1104" s="50">
        <v>78213</v>
      </c>
      <c r="G1104" s="39" t="s">
        <v>698</v>
      </c>
      <c r="H1104" s="41">
        <v>1100</v>
      </c>
      <c r="I1104" s="41"/>
      <c r="J1104" s="41"/>
      <c r="K1104" s="40">
        <f ca="1">TODAY()-51</f>
        <v>43943</v>
      </c>
    </row>
    <row r="1105" spans="1:11">
      <c r="A1105" s="39" t="s">
        <v>697</v>
      </c>
      <c r="B1105" s="39" t="s">
        <v>696</v>
      </c>
      <c r="C1105" s="39" t="s">
        <v>695</v>
      </c>
      <c r="D1105" s="39" t="s">
        <v>580</v>
      </c>
      <c r="E1105" s="39" t="s">
        <v>574</v>
      </c>
      <c r="F1105" s="50">
        <v>78256</v>
      </c>
      <c r="G1105" s="39" t="s">
        <v>694</v>
      </c>
      <c r="H1105" s="41">
        <v>1100</v>
      </c>
      <c r="I1105" s="41"/>
      <c r="J1105" s="41"/>
      <c r="K1105" s="40">
        <f ca="1">TODAY()-32</f>
        <v>43962</v>
      </c>
    </row>
    <row r="1106" spans="1:11">
      <c r="A1106" s="39" t="s">
        <v>693</v>
      </c>
      <c r="B1106" s="39" t="s">
        <v>692</v>
      </c>
      <c r="C1106" s="39" t="s">
        <v>691</v>
      </c>
      <c r="D1106" s="39" t="s">
        <v>690</v>
      </c>
      <c r="E1106" s="39" t="s">
        <v>574</v>
      </c>
      <c r="F1106" s="50">
        <v>77345</v>
      </c>
      <c r="G1106" s="39" t="s">
        <v>689</v>
      </c>
      <c r="H1106" s="41"/>
      <c r="I1106" s="41"/>
      <c r="J1106" s="41"/>
      <c r="K1106" s="40"/>
    </row>
    <row r="1107" spans="1:11">
      <c r="A1107" s="39" t="s">
        <v>688</v>
      </c>
      <c r="B1107" s="39" t="s">
        <v>687</v>
      </c>
      <c r="C1107" s="39" t="s">
        <v>686</v>
      </c>
      <c r="D1107" s="39" t="s">
        <v>619</v>
      </c>
      <c r="E1107" s="39" t="s">
        <v>574</v>
      </c>
      <c r="F1107" s="50">
        <v>78750</v>
      </c>
      <c r="G1107" s="39" t="s">
        <v>685</v>
      </c>
      <c r="H1107" s="41"/>
      <c r="I1107" s="41"/>
      <c r="J1107" s="41"/>
      <c r="K1107" s="40"/>
    </row>
    <row r="1108" spans="1:11">
      <c r="A1108" s="39" t="s">
        <v>684</v>
      </c>
      <c r="B1108" s="39" t="s">
        <v>683</v>
      </c>
      <c r="C1108" s="39" t="s">
        <v>682</v>
      </c>
      <c r="D1108" s="39" t="s">
        <v>580</v>
      </c>
      <c r="E1108" s="39" t="s">
        <v>574</v>
      </c>
      <c r="F1108" s="50">
        <v>78209</v>
      </c>
      <c r="G1108" s="39" t="s">
        <v>681</v>
      </c>
      <c r="H1108" s="41"/>
      <c r="I1108" s="41"/>
      <c r="J1108" s="41"/>
      <c r="K1108" s="40"/>
    </row>
    <row r="1109" spans="1:11">
      <c r="A1109" s="39" t="s">
        <v>177</v>
      </c>
      <c r="B1109" s="39" t="s">
        <v>680</v>
      </c>
      <c r="C1109" s="39" t="s">
        <v>679</v>
      </c>
      <c r="D1109" s="39" t="s">
        <v>598</v>
      </c>
      <c r="E1109" s="39" t="s">
        <v>574</v>
      </c>
      <c r="F1109" s="50">
        <v>77005</v>
      </c>
      <c r="G1109" s="39" t="s">
        <v>678</v>
      </c>
      <c r="H1109" s="41"/>
      <c r="I1109" s="41"/>
      <c r="J1109" s="41"/>
      <c r="K1109" s="40"/>
    </row>
    <row r="1110" spans="1:11">
      <c r="A1110" s="39" t="s">
        <v>545</v>
      </c>
      <c r="B1110" s="39" t="s">
        <v>677</v>
      </c>
      <c r="C1110" s="39" t="s">
        <v>676</v>
      </c>
      <c r="D1110" s="39" t="s">
        <v>675</v>
      </c>
      <c r="E1110" s="39" t="s">
        <v>574</v>
      </c>
      <c r="F1110" s="50">
        <v>75002</v>
      </c>
      <c r="G1110" s="39" t="s">
        <v>674</v>
      </c>
      <c r="H1110" s="41"/>
      <c r="I1110" s="41"/>
      <c r="J1110" s="41"/>
      <c r="K1110" s="40"/>
    </row>
    <row r="1111" spans="1:11">
      <c r="A1111" s="39" t="s">
        <v>673</v>
      </c>
      <c r="B1111" s="39" t="s">
        <v>672</v>
      </c>
      <c r="C1111" s="39" t="s">
        <v>671</v>
      </c>
      <c r="D1111" s="39" t="s">
        <v>432</v>
      </c>
      <c r="E1111" s="39" t="s">
        <v>574</v>
      </c>
      <c r="F1111" s="50">
        <v>76010</v>
      </c>
      <c r="G1111" s="39" t="s">
        <v>670</v>
      </c>
      <c r="H1111" s="41"/>
      <c r="I1111" s="41"/>
      <c r="J1111" s="41"/>
      <c r="K1111" s="40"/>
    </row>
    <row r="1112" spans="1:11">
      <c r="A1112" s="39" t="s">
        <v>669</v>
      </c>
      <c r="B1112" s="39" t="s">
        <v>668</v>
      </c>
      <c r="C1112" s="39" t="s">
        <v>667</v>
      </c>
      <c r="D1112" s="39" t="s">
        <v>575</v>
      </c>
      <c r="E1112" s="39" t="s">
        <v>574</v>
      </c>
      <c r="F1112" s="50">
        <v>78418</v>
      </c>
      <c r="G1112" s="39" t="s">
        <v>666</v>
      </c>
      <c r="H1112" s="41"/>
      <c r="I1112" s="41"/>
      <c r="J1112" s="41"/>
      <c r="K1112" s="40"/>
    </row>
    <row r="1113" spans="1:11">
      <c r="A1113" s="39" t="s">
        <v>642</v>
      </c>
      <c r="B1113" s="39" t="s">
        <v>354</v>
      </c>
      <c r="C1113" s="39" t="s">
        <v>665</v>
      </c>
      <c r="D1113" s="39" t="s">
        <v>598</v>
      </c>
      <c r="E1113" s="39" t="s">
        <v>574</v>
      </c>
      <c r="F1113" s="50">
        <v>77024</v>
      </c>
      <c r="G1113" s="39" t="s">
        <v>664</v>
      </c>
      <c r="H1113" s="41"/>
      <c r="I1113" s="41"/>
      <c r="J1113" s="41"/>
      <c r="K1113" s="40"/>
    </row>
    <row r="1114" spans="1:11">
      <c r="A1114" s="39" t="s">
        <v>663</v>
      </c>
      <c r="B1114" s="39" t="s">
        <v>662</v>
      </c>
      <c r="C1114" s="39" t="s">
        <v>661</v>
      </c>
      <c r="D1114" s="39" t="s">
        <v>598</v>
      </c>
      <c r="E1114" s="39" t="s">
        <v>574</v>
      </c>
      <c r="F1114" s="50">
        <v>77077</v>
      </c>
      <c r="G1114" s="39" t="s">
        <v>660</v>
      </c>
      <c r="H1114" s="41"/>
      <c r="I1114" s="41"/>
      <c r="J1114" s="41"/>
      <c r="K1114" s="40"/>
    </row>
    <row r="1115" spans="1:11">
      <c r="A1115" s="39" t="s">
        <v>659</v>
      </c>
      <c r="B1115" s="39" t="s">
        <v>658</v>
      </c>
      <c r="C1115" s="39" t="s">
        <v>657</v>
      </c>
      <c r="D1115" s="39" t="s">
        <v>598</v>
      </c>
      <c r="E1115" s="39" t="s">
        <v>574</v>
      </c>
      <c r="F1115" s="50">
        <v>77063</v>
      </c>
      <c r="G1115" s="39" t="s">
        <v>656</v>
      </c>
      <c r="H1115" s="41"/>
      <c r="I1115" s="41"/>
      <c r="J1115" s="41"/>
      <c r="K1115" s="40"/>
    </row>
    <row r="1116" spans="1:11">
      <c r="A1116" s="39" t="s">
        <v>655</v>
      </c>
      <c r="B1116" s="39" t="s">
        <v>654</v>
      </c>
      <c r="C1116" s="39" t="s">
        <v>653</v>
      </c>
      <c r="D1116" s="39" t="s">
        <v>652</v>
      </c>
      <c r="E1116" s="39" t="s">
        <v>574</v>
      </c>
      <c r="F1116" s="50">
        <v>77573</v>
      </c>
      <c r="G1116" s="39"/>
      <c r="H1116" s="41"/>
      <c r="I1116" s="41"/>
      <c r="J1116" s="41"/>
      <c r="K1116" s="40"/>
    </row>
    <row r="1117" spans="1:11">
      <c r="A1117" s="39" t="s">
        <v>651</v>
      </c>
      <c r="B1117" s="39" t="s">
        <v>650</v>
      </c>
      <c r="C1117" s="39" t="s">
        <v>649</v>
      </c>
      <c r="D1117" s="39" t="s">
        <v>648</v>
      </c>
      <c r="E1117" s="39" t="s">
        <v>574</v>
      </c>
      <c r="F1117" s="50">
        <v>75080</v>
      </c>
      <c r="G1117" s="39" t="s">
        <v>647</v>
      </c>
      <c r="H1117" s="41"/>
      <c r="I1117" s="41"/>
      <c r="J1117" s="41"/>
      <c r="K1117" s="40"/>
    </row>
    <row r="1118" spans="1:11">
      <c r="A1118" s="39" t="s">
        <v>646</v>
      </c>
      <c r="B1118" s="39" t="s">
        <v>645</v>
      </c>
      <c r="C1118" s="39" t="s">
        <v>644</v>
      </c>
      <c r="D1118" s="39" t="s">
        <v>580</v>
      </c>
      <c r="E1118" s="39" t="s">
        <v>574</v>
      </c>
      <c r="F1118" s="50">
        <v>78250</v>
      </c>
      <c r="G1118" s="39" t="s">
        <v>643</v>
      </c>
      <c r="H1118" s="41"/>
      <c r="I1118" s="41"/>
      <c r="J1118" s="41"/>
      <c r="K1118" s="40"/>
    </row>
    <row r="1119" spans="1:11">
      <c r="A1119" s="39" t="s">
        <v>642</v>
      </c>
      <c r="B1119" s="39" t="s">
        <v>641</v>
      </c>
      <c r="C1119" s="39" t="s">
        <v>640</v>
      </c>
      <c r="D1119" s="39" t="s">
        <v>639</v>
      </c>
      <c r="E1119" s="39" t="s">
        <v>574</v>
      </c>
      <c r="F1119" s="50">
        <v>76201</v>
      </c>
      <c r="G1119" s="39" t="s">
        <v>638</v>
      </c>
      <c r="H1119" s="41"/>
      <c r="I1119" s="41"/>
      <c r="J1119" s="41"/>
      <c r="K1119" s="40"/>
    </row>
    <row r="1120" spans="1:11">
      <c r="A1120" s="39" t="s">
        <v>264</v>
      </c>
      <c r="B1120" s="39" t="s">
        <v>637</v>
      </c>
      <c r="C1120" s="39" t="s">
        <v>636</v>
      </c>
      <c r="D1120" s="39" t="s">
        <v>635</v>
      </c>
      <c r="E1120" s="39" t="s">
        <v>574</v>
      </c>
      <c r="F1120" s="50">
        <v>77379</v>
      </c>
      <c r="G1120" s="39" t="s">
        <v>634</v>
      </c>
      <c r="H1120" s="41"/>
      <c r="I1120" s="41"/>
      <c r="J1120" s="41"/>
      <c r="K1120" s="40"/>
    </row>
    <row r="1121" spans="1:11">
      <c r="A1121" s="39" t="s">
        <v>299</v>
      </c>
      <c r="B1121" s="39" t="s">
        <v>633</v>
      </c>
      <c r="C1121" s="39" t="s">
        <v>632</v>
      </c>
      <c r="D1121" s="39" t="s">
        <v>619</v>
      </c>
      <c r="E1121" s="39" t="s">
        <v>574</v>
      </c>
      <c r="F1121" s="50">
        <v>78757</v>
      </c>
      <c r="G1121" s="39" t="s">
        <v>631</v>
      </c>
      <c r="H1121" s="41"/>
      <c r="I1121" s="41"/>
      <c r="J1121" s="41"/>
      <c r="K1121" s="40"/>
    </row>
    <row r="1122" spans="1:11">
      <c r="A1122" s="39" t="s">
        <v>630</v>
      </c>
      <c r="B1122" s="39" t="s">
        <v>629</v>
      </c>
      <c r="C1122" s="39" t="s">
        <v>628</v>
      </c>
      <c r="D1122" s="39" t="s">
        <v>627</v>
      </c>
      <c r="E1122" s="39" t="s">
        <v>574</v>
      </c>
      <c r="F1122" s="50">
        <v>79930</v>
      </c>
      <c r="G1122" s="39" t="s">
        <v>626</v>
      </c>
      <c r="H1122" s="41"/>
      <c r="I1122" s="41"/>
      <c r="J1122" s="41"/>
      <c r="K1122" s="40"/>
    </row>
    <row r="1123" spans="1:11">
      <c r="A1123" s="39" t="s">
        <v>625</v>
      </c>
      <c r="B1123" s="39" t="s">
        <v>624</v>
      </c>
      <c r="C1123" s="39" t="s">
        <v>623</v>
      </c>
      <c r="D1123" s="39" t="s">
        <v>575</v>
      </c>
      <c r="E1123" s="39" t="s">
        <v>574</v>
      </c>
      <c r="F1123" s="50">
        <v>78404</v>
      </c>
      <c r="G1123" s="39" t="s">
        <v>622</v>
      </c>
      <c r="H1123" s="41"/>
      <c r="I1123" s="41"/>
      <c r="J1123" s="41"/>
      <c r="K1123" s="40"/>
    </row>
    <row r="1124" spans="1:11">
      <c r="A1124" s="39" t="s">
        <v>140</v>
      </c>
      <c r="B1124" s="39" t="s">
        <v>621</v>
      </c>
      <c r="C1124" s="39" t="s">
        <v>620</v>
      </c>
      <c r="D1124" s="39" t="s">
        <v>619</v>
      </c>
      <c r="E1124" s="39" t="s">
        <v>574</v>
      </c>
      <c r="F1124" s="50">
        <v>78731</v>
      </c>
      <c r="G1124" s="39" t="s">
        <v>618</v>
      </c>
      <c r="H1124" s="41"/>
      <c r="I1124" s="41"/>
      <c r="J1124" s="41"/>
      <c r="K1124" s="40"/>
    </row>
    <row r="1125" spans="1:11">
      <c r="A1125" s="39" t="s">
        <v>617</v>
      </c>
      <c r="B1125" s="39" t="s">
        <v>616</v>
      </c>
      <c r="C1125" s="39" t="s">
        <v>615</v>
      </c>
      <c r="D1125" s="39" t="s">
        <v>598</v>
      </c>
      <c r="E1125" s="39" t="s">
        <v>574</v>
      </c>
      <c r="F1125" s="50">
        <v>77024</v>
      </c>
      <c r="G1125" s="39" t="s">
        <v>614</v>
      </c>
      <c r="H1125" s="41"/>
      <c r="I1125" s="41"/>
      <c r="J1125" s="41"/>
      <c r="K1125" s="40"/>
    </row>
    <row r="1126" spans="1:11">
      <c r="A1126" s="39" t="s">
        <v>613</v>
      </c>
      <c r="B1126" s="39" t="s">
        <v>612</v>
      </c>
      <c r="C1126" s="39" t="s">
        <v>611</v>
      </c>
      <c r="D1126" s="39" t="s">
        <v>603</v>
      </c>
      <c r="E1126" s="39" t="s">
        <v>574</v>
      </c>
      <c r="F1126" s="50">
        <v>78363</v>
      </c>
      <c r="G1126" s="39" t="s">
        <v>610</v>
      </c>
      <c r="H1126" s="41"/>
      <c r="I1126" s="41"/>
      <c r="J1126" s="41"/>
      <c r="K1126" s="40"/>
    </row>
    <row r="1127" spans="1:11">
      <c r="A1127" s="39" t="s">
        <v>239</v>
      </c>
      <c r="B1127" s="39" t="s">
        <v>609</v>
      </c>
      <c r="C1127" s="39" t="s">
        <v>608</v>
      </c>
      <c r="D1127" s="39" t="s">
        <v>607</v>
      </c>
      <c r="E1127" s="39" t="s">
        <v>574</v>
      </c>
      <c r="F1127" s="50">
        <v>78550</v>
      </c>
      <c r="G1127" s="39" t="s">
        <v>606</v>
      </c>
      <c r="H1127" s="41"/>
      <c r="I1127" s="41"/>
      <c r="J1127" s="41"/>
      <c r="K1127" s="40"/>
    </row>
    <row r="1128" spans="1:11">
      <c r="A1128" s="39" t="s">
        <v>69</v>
      </c>
      <c r="B1128" s="39" t="s">
        <v>605</v>
      </c>
      <c r="C1128" s="39" t="s">
        <v>604</v>
      </c>
      <c r="D1128" s="39" t="s">
        <v>603</v>
      </c>
      <c r="E1128" s="39" t="s">
        <v>574</v>
      </c>
      <c r="F1128" s="50">
        <v>78363</v>
      </c>
      <c r="G1128" s="39" t="s">
        <v>602</v>
      </c>
      <c r="H1128" s="41"/>
      <c r="I1128" s="41"/>
      <c r="J1128" s="41"/>
      <c r="K1128" s="40"/>
    </row>
    <row r="1129" spans="1:11">
      <c r="A1129" s="39" t="s">
        <v>601</v>
      </c>
      <c r="B1129" s="39" t="s">
        <v>600</v>
      </c>
      <c r="C1129" s="39" t="s">
        <v>599</v>
      </c>
      <c r="D1129" s="39" t="s">
        <v>598</v>
      </c>
      <c r="E1129" s="39" t="s">
        <v>574</v>
      </c>
      <c r="F1129" s="50">
        <v>77079</v>
      </c>
      <c r="G1129" s="39" t="s">
        <v>597</v>
      </c>
      <c r="H1129" s="41"/>
      <c r="I1129" s="41"/>
      <c r="J1129" s="41"/>
      <c r="K1129" s="40"/>
    </row>
    <row r="1130" spans="1:11">
      <c r="A1130" s="39" t="s">
        <v>596</v>
      </c>
      <c r="B1130" s="39" t="s">
        <v>595</v>
      </c>
      <c r="C1130" s="39" t="s">
        <v>594</v>
      </c>
      <c r="D1130" s="39" t="s">
        <v>580</v>
      </c>
      <c r="E1130" s="39" t="s">
        <v>574</v>
      </c>
      <c r="F1130" s="50">
        <v>78258</v>
      </c>
      <c r="G1130" s="39" t="s">
        <v>593</v>
      </c>
      <c r="H1130" s="41"/>
      <c r="I1130" s="41"/>
      <c r="J1130" s="41"/>
      <c r="K1130" s="40"/>
    </row>
    <row r="1131" spans="1:11">
      <c r="A1131" s="39" t="s">
        <v>592</v>
      </c>
      <c r="B1131" s="39" t="s">
        <v>591</v>
      </c>
      <c r="C1131" s="39" t="s">
        <v>590</v>
      </c>
      <c r="D1131" s="39" t="s">
        <v>589</v>
      </c>
      <c r="E1131" s="39" t="s">
        <v>574</v>
      </c>
      <c r="F1131" s="50">
        <v>77479</v>
      </c>
      <c r="G1131" s="39" t="s">
        <v>588</v>
      </c>
      <c r="H1131" s="41"/>
      <c r="I1131" s="41"/>
      <c r="J1131" s="41"/>
      <c r="K1131" s="40"/>
    </row>
    <row r="1132" spans="1:11">
      <c r="A1132" s="39" t="s">
        <v>587</v>
      </c>
      <c r="B1132" s="39" t="s">
        <v>586</v>
      </c>
      <c r="C1132" s="39" t="s">
        <v>585</v>
      </c>
      <c r="D1132" s="39" t="s">
        <v>580</v>
      </c>
      <c r="E1132" s="39" t="s">
        <v>574</v>
      </c>
      <c r="F1132" s="50">
        <v>78247</v>
      </c>
      <c r="G1132" s="39" t="s">
        <v>584</v>
      </c>
      <c r="H1132" s="41"/>
      <c r="I1132" s="41"/>
      <c r="J1132" s="41"/>
      <c r="K1132" s="40"/>
    </row>
    <row r="1133" spans="1:11">
      <c r="A1133" s="39" t="s">
        <v>583</v>
      </c>
      <c r="B1133" s="39" t="s">
        <v>582</v>
      </c>
      <c r="C1133" s="39" t="s">
        <v>581</v>
      </c>
      <c r="D1133" s="39" t="s">
        <v>580</v>
      </c>
      <c r="E1133" s="39" t="s">
        <v>574</v>
      </c>
      <c r="F1133" s="50">
        <v>78209</v>
      </c>
      <c r="G1133" s="39" t="s">
        <v>579</v>
      </c>
      <c r="H1133" s="41"/>
      <c r="I1133" s="41"/>
      <c r="J1133" s="41"/>
      <c r="K1133" s="40"/>
    </row>
    <row r="1134" spans="1:11">
      <c r="A1134" s="39" t="s">
        <v>578</v>
      </c>
      <c r="B1134" s="39" t="s">
        <v>577</v>
      </c>
      <c r="C1134" s="39" t="s">
        <v>576</v>
      </c>
      <c r="D1134" s="39" t="s">
        <v>575</v>
      </c>
      <c r="E1134" s="39" t="s">
        <v>574</v>
      </c>
      <c r="F1134" s="50">
        <v>78463</v>
      </c>
      <c r="G1134" s="39"/>
      <c r="H1134" s="41"/>
      <c r="I1134" s="41"/>
      <c r="J1134" s="41"/>
      <c r="K1134" s="40"/>
    </row>
    <row r="1135" spans="1:11">
      <c r="A1135" s="39" t="s">
        <v>155</v>
      </c>
      <c r="B1135" s="39" t="s">
        <v>573</v>
      </c>
      <c r="C1135" s="39" t="s">
        <v>572</v>
      </c>
      <c r="D1135" s="39" t="s">
        <v>564</v>
      </c>
      <c r="E1135" s="39" t="s">
        <v>559</v>
      </c>
      <c r="F1135" s="50">
        <v>84105</v>
      </c>
      <c r="G1135" s="39" t="s">
        <v>571</v>
      </c>
      <c r="H1135" s="41">
        <v>1100</v>
      </c>
      <c r="I1135" s="41"/>
      <c r="J1135" s="41"/>
      <c r="K1135" s="40">
        <f ca="1">TODAY()-45</f>
        <v>43949</v>
      </c>
    </row>
    <row r="1136" spans="1:11">
      <c r="A1136" s="39" t="s">
        <v>570</v>
      </c>
      <c r="B1136" s="39" t="s">
        <v>569</v>
      </c>
      <c r="C1136" s="39" t="s">
        <v>568</v>
      </c>
      <c r="D1136" s="39" t="s">
        <v>564</v>
      </c>
      <c r="E1136" s="39" t="s">
        <v>559</v>
      </c>
      <c r="F1136" s="50">
        <v>84108</v>
      </c>
      <c r="G1136" s="39" t="s">
        <v>567</v>
      </c>
      <c r="H1136" s="41">
        <v>1100</v>
      </c>
      <c r="I1136" s="41"/>
      <c r="J1136" s="41"/>
      <c r="K1136" s="40">
        <f ca="1">TODAY()-3</f>
        <v>43991</v>
      </c>
    </row>
    <row r="1137" spans="1:11">
      <c r="A1137" s="39" t="s">
        <v>519</v>
      </c>
      <c r="B1137" s="39" t="s">
        <v>566</v>
      </c>
      <c r="C1137" s="39" t="s">
        <v>565</v>
      </c>
      <c r="D1137" s="39" t="s">
        <v>564</v>
      </c>
      <c r="E1137" s="39" t="s">
        <v>559</v>
      </c>
      <c r="F1137" s="50">
        <v>84105</v>
      </c>
      <c r="G1137" s="39" t="s">
        <v>563</v>
      </c>
      <c r="H1137" s="41"/>
      <c r="I1137" s="41"/>
      <c r="J1137" s="41"/>
      <c r="K1137" s="40"/>
    </row>
    <row r="1138" spans="1:11">
      <c r="A1138" s="39" t="s">
        <v>53</v>
      </c>
      <c r="B1138" s="39" t="s">
        <v>562</v>
      </c>
      <c r="C1138" s="39" t="s">
        <v>561</v>
      </c>
      <c r="D1138" s="39" t="s">
        <v>560</v>
      </c>
      <c r="E1138" s="39" t="s">
        <v>559</v>
      </c>
      <c r="F1138" s="50">
        <v>84098</v>
      </c>
      <c r="G1138" s="39" t="s">
        <v>558</v>
      </c>
      <c r="H1138" s="41"/>
      <c r="I1138" s="41"/>
      <c r="J1138" s="41"/>
      <c r="K1138" s="40"/>
    </row>
    <row r="1139" spans="1:11">
      <c r="A1139" s="39" t="s">
        <v>314</v>
      </c>
      <c r="B1139" s="39" t="s">
        <v>553</v>
      </c>
      <c r="C1139" s="39" t="s">
        <v>557</v>
      </c>
      <c r="D1139" s="39" t="s">
        <v>556</v>
      </c>
      <c r="E1139" s="39" t="s">
        <v>409</v>
      </c>
      <c r="F1139" s="50">
        <v>23454</v>
      </c>
      <c r="G1139" s="39" t="s">
        <v>555</v>
      </c>
      <c r="H1139" s="41">
        <v>1100</v>
      </c>
      <c r="I1139" s="41"/>
      <c r="J1139" s="41"/>
      <c r="K1139" s="40">
        <f ca="1">TODAY()-34</f>
        <v>43960</v>
      </c>
    </row>
    <row r="1140" spans="1:11">
      <c r="A1140" s="39" t="s">
        <v>554</v>
      </c>
      <c r="B1140" s="39" t="s">
        <v>553</v>
      </c>
      <c r="C1140" s="39" t="s">
        <v>552</v>
      </c>
      <c r="D1140" s="39" t="s">
        <v>551</v>
      </c>
      <c r="E1140" s="39" t="s">
        <v>409</v>
      </c>
      <c r="F1140" s="50">
        <v>22046</v>
      </c>
      <c r="G1140" s="39" t="s">
        <v>550</v>
      </c>
      <c r="H1140" s="41">
        <v>1100</v>
      </c>
      <c r="I1140" s="41"/>
      <c r="J1140" s="41"/>
      <c r="K1140" s="40">
        <f ca="1">TODAY()-19</f>
        <v>43975</v>
      </c>
    </row>
    <row r="1141" spans="1:11">
      <c r="A1141" s="39" t="s">
        <v>48</v>
      </c>
      <c r="B1141" s="39" t="s">
        <v>549</v>
      </c>
      <c r="C1141" s="39" t="s">
        <v>548</v>
      </c>
      <c r="D1141" s="39" t="s">
        <v>547</v>
      </c>
      <c r="E1141" s="39" t="s">
        <v>409</v>
      </c>
      <c r="F1141" s="50">
        <v>22192</v>
      </c>
      <c r="G1141" s="39" t="s">
        <v>546</v>
      </c>
      <c r="H1141" s="41"/>
      <c r="I1141" s="41"/>
      <c r="J1141" s="41"/>
      <c r="K1141" s="40"/>
    </row>
    <row r="1142" spans="1:11">
      <c r="A1142" s="39" t="s">
        <v>545</v>
      </c>
      <c r="B1142" s="39" t="s">
        <v>544</v>
      </c>
      <c r="C1142" s="39" t="s">
        <v>543</v>
      </c>
      <c r="D1142" s="39" t="s">
        <v>491</v>
      </c>
      <c r="E1142" s="39" t="s">
        <v>409</v>
      </c>
      <c r="F1142" s="50">
        <v>23321</v>
      </c>
      <c r="G1142" s="39" t="s">
        <v>542</v>
      </c>
      <c r="H1142" s="41"/>
      <c r="I1142" s="41"/>
      <c r="J1142" s="41"/>
      <c r="K1142" s="40"/>
    </row>
    <row r="1143" spans="1:11">
      <c r="A1143" s="39" t="s">
        <v>541</v>
      </c>
      <c r="B1143" s="39" t="s">
        <v>540</v>
      </c>
      <c r="C1143" s="39" t="s">
        <v>539</v>
      </c>
      <c r="D1143" s="39" t="s">
        <v>538</v>
      </c>
      <c r="E1143" s="39" t="s">
        <v>409</v>
      </c>
      <c r="F1143" s="50">
        <v>24018</v>
      </c>
      <c r="G1143" s="39" t="s">
        <v>537</v>
      </c>
      <c r="H1143" s="41"/>
      <c r="I1143" s="41"/>
      <c r="J1143" s="41"/>
      <c r="K1143" s="40"/>
    </row>
    <row r="1144" spans="1:11">
      <c r="A1144" s="39" t="s">
        <v>536</v>
      </c>
      <c r="B1144" s="39" t="s">
        <v>535</v>
      </c>
      <c r="C1144" s="39" t="s">
        <v>534</v>
      </c>
      <c r="D1144" s="39" t="s">
        <v>533</v>
      </c>
      <c r="E1144" s="39" t="s">
        <v>409</v>
      </c>
      <c r="F1144" s="50">
        <v>22812</v>
      </c>
      <c r="G1144" s="39" t="s">
        <v>532</v>
      </c>
      <c r="H1144" s="41"/>
      <c r="I1144" s="41"/>
      <c r="J1144" s="41"/>
      <c r="K1144" s="40"/>
    </row>
    <row r="1145" spans="1:11">
      <c r="A1145" s="39" t="s">
        <v>531</v>
      </c>
      <c r="B1145" s="39" t="s">
        <v>530</v>
      </c>
      <c r="C1145" s="39" t="s">
        <v>529</v>
      </c>
      <c r="D1145" s="39" t="s">
        <v>457</v>
      </c>
      <c r="E1145" s="39" t="s">
        <v>409</v>
      </c>
      <c r="F1145" s="50">
        <v>22301</v>
      </c>
      <c r="G1145" s="39" t="s">
        <v>528</v>
      </c>
      <c r="H1145" s="41"/>
      <c r="I1145" s="41"/>
      <c r="J1145" s="41"/>
      <c r="K1145" s="40"/>
    </row>
    <row r="1146" spans="1:11">
      <c r="A1146" s="39" t="s">
        <v>527</v>
      </c>
      <c r="B1146" s="39" t="s">
        <v>526</v>
      </c>
      <c r="C1146" s="39" t="s">
        <v>525</v>
      </c>
      <c r="D1146" s="39" t="s">
        <v>447</v>
      </c>
      <c r="E1146" s="39" t="s">
        <v>409</v>
      </c>
      <c r="F1146" s="50">
        <v>22101</v>
      </c>
      <c r="G1146" s="39" t="s">
        <v>524</v>
      </c>
      <c r="H1146" s="41"/>
      <c r="I1146" s="41"/>
      <c r="J1146" s="41"/>
      <c r="K1146" s="40"/>
    </row>
    <row r="1147" spans="1:11">
      <c r="A1147" s="39" t="s">
        <v>523</v>
      </c>
      <c r="B1147" s="39" t="s">
        <v>522</v>
      </c>
      <c r="C1147" s="39" t="s">
        <v>521</v>
      </c>
      <c r="D1147" s="39" t="s">
        <v>457</v>
      </c>
      <c r="E1147" s="39" t="s">
        <v>409</v>
      </c>
      <c r="F1147" s="50">
        <v>22305</v>
      </c>
      <c r="G1147" s="39" t="s">
        <v>520</v>
      </c>
      <c r="H1147" s="41"/>
      <c r="I1147" s="41"/>
      <c r="J1147" s="41"/>
      <c r="K1147" s="40"/>
    </row>
    <row r="1148" spans="1:11">
      <c r="A1148" s="39" t="s">
        <v>519</v>
      </c>
      <c r="B1148" s="39" t="s">
        <v>518</v>
      </c>
      <c r="C1148" s="39" t="s">
        <v>517</v>
      </c>
      <c r="D1148" s="39" t="s">
        <v>419</v>
      </c>
      <c r="E1148" s="39" t="s">
        <v>409</v>
      </c>
      <c r="F1148" s="50">
        <v>22030</v>
      </c>
      <c r="G1148" s="39" t="s">
        <v>516</v>
      </c>
      <c r="H1148" s="41"/>
      <c r="I1148" s="41"/>
      <c r="J1148" s="41"/>
      <c r="K1148" s="40"/>
    </row>
    <row r="1149" spans="1:11">
      <c r="A1149" s="39" t="s">
        <v>515</v>
      </c>
      <c r="B1149" s="39" t="s">
        <v>514</v>
      </c>
      <c r="C1149" s="39" t="s">
        <v>513</v>
      </c>
      <c r="D1149" s="39" t="s">
        <v>478</v>
      </c>
      <c r="E1149" s="39" t="s">
        <v>409</v>
      </c>
      <c r="F1149" s="50">
        <v>22015</v>
      </c>
      <c r="G1149" s="39" t="s">
        <v>512</v>
      </c>
      <c r="H1149" s="41"/>
      <c r="I1149" s="41"/>
      <c r="J1149" s="41"/>
      <c r="K1149" s="40"/>
    </row>
    <row r="1150" spans="1:11">
      <c r="A1150" s="39" t="s">
        <v>160</v>
      </c>
      <c r="B1150" s="39" t="s">
        <v>511</v>
      </c>
      <c r="C1150" s="39" t="s">
        <v>510</v>
      </c>
      <c r="D1150" s="39" t="s">
        <v>410</v>
      </c>
      <c r="E1150" s="39" t="s">
        <v>409</v>
      </c>
      <c r="F1150" s="50">
        <v>20171</v>
      </c>
      <c r="G1150" s="39" t="s">
        <v>509</v>
      </c>
      <c r="H1150" s="41"/>
      <c r="I1150" s="41"/>
      <c r="J1150" s="41"/>
      <c r="K1150" s="40"/>
    </row>
    <row r="1151" spans="1:11">
      <c r="A1151" s="39" t="s">
        <v>508</v>
      </c>
      <c r="B1151" s="39" t="s">
        <v>507</v>
      </c>
      <c r="C1151" s="39" t="s">
        <v>506</v>
      </c>
      <c r="D1151" s="39" t="s">
        <v>505</v>
      </c>
      <c r="E1151" s="39" t="s">
        <v>409</v>
      </c>
      <c r="F1151" s="50">
        <v>22508</v>
      </c>
      <c r="G1151" s="39" t="s">
        <v>504</v>
      </c>
      <c r="H1151" s="41"/>
      <c r="I1151" s="41"/>
      <c r="J1151" s="41"/>
      <c r="K1151" s="40"/>
    </row>
    <row r="1152" spans="1:11">
      <c r="A1152" s="39" t="s">
        <v>503</v>
      </c>
      <c r="B1152" s="39" t="s">
        <v>502</v>
      </c>
      <c r="C1152" s="39" t="s">
        <v>501</v>
      </c>
      <c r="D1152" s="39" t="s">
        <v>500</v>
      </c>
      <c r="E1152" s="39" t="s">
        <v>409</v>
      </c>
      <c r="F1152" s="50">
        <v>22602</v>
      </c>
      <c r="G1152" s="39" t="s">
        <v>499</v>
      </c>
      <c r="H1152" s="41"/>
      <c r="I1152" s="41"/>
      <c r="J1152" s="41"/>
      <c r="K1152" s="40"/>
    </row>
    <row r="1153" spans="1:11">
      <c r="A1153" s="39" t="s">
        <v>299</v>
      </c>
      <c r="B1153" s="39" t="s">
        <v>498</v>
      </c>
      <c r="C1153" s="39" t="s">
        <v>497</v>
      </c>
      <c r="D1153" s="39" t="s">
        <v>496</v>
      </c>
      <c r="E1153" s="39" t="s">
        <v>409</v>
      </c>
      <c r="F1153" s="50">
        <v>23831</v>
      </c>
      <c r="G1153" s="39" t="s">
        <v>495</v>
      </c>
      <c r="H1153" s="41"/>
      <c r="I1153" s="41"/>
      <c r="J1153" s="41"/>
      <c r="K1153" s="40"/>
    </row>
    <row r="1154" spans="1:11">
      <c r="A1154" s="39" t="s">
        <v>494</v>
      </c>
      <c r="B1154" s="39" t="s">
        <v>493</v>
      </c>
      <c r="C1154" s="39" t="s">
        <v>492</v>
      </c>
      <c r="D1154" s="39" t="s">
        <v>491</v>
      </c>
      <c r="E1154" s="39" t="s">
        <v>409</v>
      </c>
      <c r="F1154" s="50">
        <v>23325</v>
      </c>
      <c r="G1154" s="39" t="s">
        <v>490</v>
      </c>
      <c r="H1154" s="41"/>
      <c r="I1154" s="41"/>
      <c r="J1154" s="41"/>
      <c r="K1154" s="40"/>
    </row>
    <row r="1155" spans="1:11">
      <c r="A1155" s="39" t="s">
        <v>489</v>
      </c>
      <c r="B1155" s="39" t="s">
        <v>488</v>
      </c>
      <c r="C1155" s="39" t="s">
        <v>487</v>
      </c>
      <c r="D1155" s="39" t="s">
        <v>486</v>
      </c>
      <c r="E1155" s="39" t="s">
        <v>409</v>
      </c>
      <c r="F1155" s="50">
        <v>22124</v>
      </c>
      <c r="G1155" s="39" t="s">
        <v>485</v>
      </c>
      <c r="H1155" s="41"/>
      <c r="I1155" s="41"/>
      <c r="J1155" s="41"/>
      <c r="K1155" s="40"/>
    </row>
    <row r="1156" spans="1:11">
      <c r="A1156" s="39" t="s">
        <v>484</v>
      </c>
      <c r="B1156" s="39" t="s">
        <v>483</v>
      </c>
      <c r="C1156" s="39" t="s">
        <v>482</v>
      </c>
      <c r="D1156" s="39" t="s">
        <v>432</v>
      </c>
      <c r="E1156" s="39" t="s">
        <v>409</v>
      </c>
      <c r="F1156" s="50">
        <v>22206</v>
      </c>
      <c r="G1156" s="39" t="s">
        <v>481</v>
      </c>
      <c r="H1156" s="41"/>
      <c r="I1156" s="41"/>
      <c r="J1156" s="41"/>
      <c r="K1156" s="40"/>
    </row>
    <row r="1157" spans="1:11">
      <c r="A1157" s="39" t="s">
        <v>254</v>
      </c>
      <c r="B1157" s="39" t="s">
        <v>480</v>
      </c>
      <c r="C1157" s="39" t="s">
        <v>479</v>
      </c>
      <c r="D1157" s="39" t="s">
        <v>478</v>
      </c>
      <c r="E1157" s="39" t="s">
        <v>409</v>
      </c>
      <c r="F1157" s="50">
        <v>22015</v>
      </c>
      <c r="G1157" s="39" t="s">
        <v>477</v>
      </c>
      <c r="H1157" s="41"/>
      <c r="I1157" s="41"/>
      <c r="J1157" s="41"/>
      <c r="K1157" s="40"/>
    </row>
    <row r="1158" spans="1:11">
      <c r="A1158" s="39" t="s">
        <v>476</v>
      </c>
      <c r="B1158" s="39" t="s">
        <v>475</v>
      </c>
      <c r="C1158" s="39" t="s">
        <v>474</v>
      </c>
      <c r="D1158" s="39" t="s">
        <v>473</v>
      </c>
      <c r="E1158" s="39" t="s">
        <v>409</v>
      </c>
      <c r="F1158" s="50">
        <v>22003</v>
      </c>
      <c r="G1158" s="39" t="s">
        <v>472</v>
      </c>
      <c r="H1158" s="41"/>
      <c r="I1158" s="41"/>
      <c r="J1158" s="41"/>
      <c r="K1158" s="40"/>
    </row>
    <row r="1159" spans="1:11">
      <c r="A1159" s="39" t="s">
        <v>471</v>
      </c>
      <c r="B1159" s="39" t="s">
        <v>470</v>
      </c>
      <c r="C1159" s="39" t="s">
        <v>469</v>
      </c>
      <c r="D1159" s="39" t="s">
        <v>468</v>
      </c>
      <c r="E1159" s="39" t="s">
        <v>409</v>
      </c>
      <c r="F1159" s="50">
        <v>22903</v>
      </c>
      <c r="G1159" s="39" t="s">
        <v>467</v>
      </c>
      <c r="H1159" s="41"/>
      <c r="I1159" s="41"/>
      <c r="J1159" s="41"/>
      <c r="K1159" s="40"/>
    </row>
    <row r="1160" spans="1:11">
      <c r="A1160" s="39" t="s">
        <v>466</v>
      </c>
      <c r="B1160" s="39" t="s">
        <v>465</v>
      </c>
      <c r="C1160" s="39" t="s">
        <v>464</v>
      </c>
      <c r="D1160" s="39" t="s">
        <v>419</v>
      </c>
      <c r="E1160" s="39" t="s">
        <v>409</v>
      </c>
      <c r="F1160" s="50">
        <v>22032</v>
      </c>
      <c r="G1160" s="39"/>
      <c r="H1160" s="41"/>
      <c r="I1160" s="41"/>
      <c r="J1160" s="41"/>
      <c r="K1160" s="40"/>
    </row>
    <row r="1161" spans="1:11">
      <c r="A1161" s="39" t="s">
        <v>53</v>
      </c>
      <c r="B1161" s="39" t="s">
        <v>463</v>
      </c>
      <c r="C1161" s="39" t="s">
        <v>462</v>
      </c>
      <c r="D1161" s="39" t="s">
        <v>461</v>
      </c>
      <c r="E1161" s="39" t="s">
        <v>409</v>
      </c>
      <c r="F1161" s="50">
        <v>24402</v>
      </c>
      <c r="G1161" s="39"/>
      <c r="H1161" s="41"/>
      <c r="I1161" s="41"/>
      <c r="J1161" s="41"/>
      <c r="K1161" s="40"/>
    </row>
    <row r="1162" spans="1:11">
      <c r="A1162" s="39" t="s">
        <v>460</v>
      </c>
      <c r="B1162" s="39" t="s">
        <v>459</v>
      </c>
      <c r="C1162" s="39" t="s">
        <v>458</v>
      </c>
      <c r="D1162" s="39" t="s">
        <v>457</v>
      </c>
      <c r="E1162" s="39" t="s">
        <v>409</v>
      </c>
      <c r="F1162" s="50">
        <v>22302</v>
      </c>
      <c r="G1162" s="39" t="s">
        <v>456</v>
      </c>
      <c r="H1162" s="41"/>
      <c r="I1162" s="41"/>
      <c r="J1162" s="41"/>
      <c r="K1162" s="40"/>
    </row>
    <row r="1163" spans="1:11">
      <c r="A1163" s="39" t="s">
        <v>455</v>
      </c>
      <c r="B1163" s="39" t="s">
        <v>454</v>
      </c>
      <c r="C1163" s="39" t="s">
        <v>453</v>
      </c>
      <c r="D1163" s="39" t="s">
        <v>452</v>
      </c>
      <c r="E1163" s="39" t="s">
        <v>409</v>
      </c>
      <c r="F1163" s="50">
        <v>20191</v>
      </c>
      <c r="G1163" s="39" t="s">
        <v>451</v>
      </c>
      <c r="H1163" s="41"/>
      <c r="I1163" s="41"/>
      <c r="J1163" s="41"/>
      <c r="K1163" s="40"/>
    </row>
    <row r="1164" spans="1:11">
      <c r="A1164" s="39" t="s">
        <v>450</v>
      </c>
      <c r="B1164" s="39" t="s">
        <v>449</v>
      </c>
      <c r="C1164" s="39" t="s">
        <v>448</v>
      </c>
      <c r="D1164" s="39" t="s">
        <v>447</v>
      </c>
      <c r="E1164" s="39" t="s">
        <v>409</v>
      </c>
      <c r="F1164" s="50">
        <v>22102</v>
      </c>
      <c r="G1164" s="39" t="s">
        <v>446</v>
      </c>
      <c r="H1164" s="41"/>
      <c r="I1164" s="41"/>
      <c r="J1164" s="41"/>
      <c r="K1164" s="40"/>
    </row>
    <row r="1165" spans="1:11">
      <c r="A1165" s="39" t="s">
        <v>445</v>
      </c>
      <c r="B1165" s="39" t="s">
        <v>444</v>
      </c>
      <c r="C1165" s="39" t="s">
        <v>443</v>
      </c>
      <c r="D1165" s="39" t="s">
        <v>442</v>
      </c>
      <c r="E1165" s="39" t="s">
        <v>409</v>
      </c>
      <c r="F1165" s="50">
        <v>23943</v>
      </c>
      <c r="G1165" s="39" t="s">
        <v>441</v>
      </c>
      <c r="H1165" s="41"/>
      <c r="I1165" s="41"/>
      <c r="J1165" s="41"/>
      <c r="K1165" s="40"/>
    </row>
    <row r="1166" spans="1:11">
      <c r="A1166" s="39" t="s">
        <v>440</v>
      </c>
      <c r="B1166" s="39" t="s">
        <v>439</v>
      </c>
      <c r="C1166" s="39" t="s">
        <v>438</v>
      </c>
      <c r="D1166" s="39" t="s">
        <v>437</v>
      </c>
      <c r="E1166" s="39" t="s">
        <v>409</v>
      </c>
      <c r="F1166" s="50">
        <v>22554</v>
      </c>
      <c r="G1166" s="39" t="s">
        <v>436</v>
      </c>
      <c r="H1166" s="41"/>
      <c r="I1166" s="41"/>
      <c r="J1166" s="41"/>
      <c r="K1166" s="40"/>
    </row>
    <row r="1167" spans="1:11">
      <c r="A1167" s="39" t="s">
        <v>435</v>
      </c>
      <c r="B1167" s="39" t="s">
        <v>434</v>
      </c>
      <c r="C1167" s="39" t="s">
        <v>433</v>
      </c>
      <c r="D1167" s="39" t="s">
        <v>432</v>
      </c>
      <c r="E1167" s="39" t="s">
        <v>409</v>
      </c>
      <c r="F1167" s="50">
        <v>22207</v>
      </c>
      <c r="G1167" s="39" t="s">
        <v>431</v>
      </c>
      <c r="H1167" s="41"/>
      <c r="I1167" s="41"/>
      <c r="J1167" s="41"/>
      <c r="K1167" s="40"/>
    </row>
    <row r="1168" spans="1:11">
      <c r="A1168" s="39" t="s">
        <v>430</v>
      </c>
      <c r="B1168" s="39" t="s">
        <v>429</v>
      </c>
      <c r="C1168" s="39" t="s">
        <v>428</v>
      </c>
      <c r="D1168" s="39" t="s">
        <v>427</v>
      </c>
      <c r="E1168" s="39" t="s">
        <v>409</v>
      </c>
      <c r="F1168" s="50">
        <v>24426</v>
      </c>
      <c r="G1168" s="39"/>
      <c r="H1168" s="41"/>
      <c r="I1168" s="41"/>
      <c r="J1168" s="41"/>
      <c r="K1168" s="40"/>
    </row>
    <row r="1169" spans="1:11">
      <c r="A1169" s="39" t="s">
        <v>426</v>
      </c>
      <c r="B1169" s="39" t="s">
        <v>425</v>
      </c>
      <c r="C1169" s="39" t="s">
        <v>424</v>
      </c>
      <c r="D1169" s="39" t="s">
        <v>419</v>
      </c>
      <c r="E1169" s="39" t="s">
        <v>409</v>
      </c>
      <c r="F1169" s="50">
        <v>22032</v>
      </c>
      <c r="G1169" s="39" t="s">
        <v>423</v>
      </c>
      <c r="H1169" s="41"/>
      <c r="I1169" s="41"/>
      <c r="J1169" s="41"/>
      <c r="K1169" s="40"/>
    </row>
    <row r="1170" spans="1:11">
      <c r="A1170" s="39" t="s">
        <v>422</v>
      </c>
      <c r="B1170" s="39" t="s">
        <v>421</v>
      </c>
      <c r="C1170" s="39" t="s">
        <v>420</v>
      </c>
      <c r="D1170" s="39" t="s">
        <v>419</v>
      </c>
      <c r="E1170" s="39" t="s">
        <v>409</v>
      </c>
      <c r="F1170" s="50">
        <v>22033</v>
      </c>
      <c r="G1170" s="39"/>
      <c r="H1170" s="41"/>
      <c r="I1170" s="41"/>
      <c r="J1170" s="41"/>
      <c r="K1170" s="40"/>
    </row>
    <row r="1171" spans="1:11">
      <c r="A1171" s="39" t="s">
        <v>418</v>
      </c>
      <c r="B1171" s="39" t="s">
        <v>417</v>
      </c>
      <c r="C1171" s="39" t="s">
        <v>416</v>
      </c>
      <c r="D1171" s="39" t="s">
        <v>415</v>
      </c>
      <c r="E1171" s="39" t="s">
        <v>409</v>
      </c>
      <c r="F1171" s="50">
        <v>22663</v>
      </c>
      <c r="G1171" s="39" t="s">
        <v>414</v>
      </c>
      <c r="H1171" s="41"/>
      <c r="I1171" s="41"/>
      <c r="J1171" s="41"/>
      <c r="K1171" s="40"/>
    </row>
    <row r="1172" spans="1:11">
      <c r="A1172" s="39" t="s">
        <v>413</v>
      </c>
      <c r="B1172" s="39" t="s">
        <v>412</v>
      </c>
      <c r="C1172" s="39" t="s">
        <v>411</v>
      </c>
      <c r="D1172" s="39" t="s">
        <v>410</v>
      </c>
      <c r="E1172" s="39" t="s">
        <v>409</v>
      </c>
      <c r="F1172" s="50">
        <v>20171</v>
      </c>
      <c r="G1172" s="39" t="s">
        <v>408</v>
      </c>
      <c r="H1172" s="41"/>
      <c r="I1172" s="41"/>
      <c r="J1172" s="41"/>
      <c r="K1172" s="40"/>
    </row>
    <row r="1173" spans="1:11">
      <c r="A1173" s="39" t="s">
        <v>182</v>
      </c>
      <c r="B1173" s="39" t="s">
        <v>407</v>
      </c>
      <c r="C1173" s="39" t="s">
        <v>406</v>
      </c>
      <c r="D1173" s="39" t="s">
        <v>405</v>
      </c>
      <c r="E1173" s="39" t="s">
        <v>250</v>
      </c>
      <c r="F1173" s="50">
        <v>5660</v>
      </c>
      <c r="G1173" s="39" t="s">
        <v>404</v>
      </c>
      <c r="H1173" s="41">
        <v>1100</v>
      </c>
      <c r="I1173" s="41"/>
      <c r="J1173" s="41"/>
      <c r="K1173" s="40">
        <f ca="1">TODAY()-47</f>
        <v>43947</v>
      </c>
    </row>
    <row r="1174" spans="1:11">
      <c r="A1174" s="39" t="s">
        <v>403</v>
      </c>
      <c r="B1174" s="39" t="s">
        <v>402</v>
      </c>
      <c r="C1174" s="39" t="s">
        <v>401</v>
      </c>
      <c r="D1174" s="39" t="s">
        <v>286</v>
      </c>
      <c r="E1174" s="39" t="s">
        <v>250</v>
      </c>
      <c r="F1174" s="50">
        <v>5403</v>
      </c>
      <c r="G1174" s="39" t="s">
        <v>400</v>
      </c>
      <c r="H1174" s="41">
        <v>1100</v>
      </c>
      <c r="I1174" s="41"/>
      <c r="J1174" s="41"/>
      <c r="K1174" s="40">
        <f ca="1">TODAY()-36</f>
        <v>43958</v>
      </c>
    </row>
    <row r="1175" spans="1:11">
      <c r="A1175" s="39" t="s">
        <v>239</v>
      </c>
      <c r="B1175" s="39" t="s">
        <v>399</v>
      </c>
      <c r="C1175" s="39" t="s">
        <v>398</v>
      </c>
      <c r="D1175" s="39" t="s">
        <v>397</v>
      </c>
      <c r="E1175" s="39" t="s">
        <v>250</v>
      </c>
      <c r="F1175" s="50">
        <v>5732</v>
      </c>
      <c r="G1175" s="39" t="s">
        <v>396</v>
      </c>
      <c r="H1175" s="41">
        <v>1100</v>
      </c>
      <c r="I1175" s="41"/>
      <c r="J1175" s="41"/>
      <c r="K1175" s="40">
        <f ca="1">TODAY()-30</f>
        <v>43964</v>
      </c>
    </row>
    <row r="1176" spans="1:11">
      <c r="A1176" s="39" t="s">
        <v>395</v>
      </c>
      <c r="B1176" s="39" t="s">
        <v>394</v>
      </c>
      <c r="C1176" s="39" t="s">
        <v>393</v>
      </c>
      <c r="D1176" s="39" t="s">
        <v>347</v>
      </c>
      <c r="E1176" s="39" t="s">
        <v>250</v>
      </c>
      <c r="F1176" s="50">
        <v>5753</v>
      </c>
      <c r="G1176" s="39" t="s">
        <v>392</v>
      </c>
      <c r="H1176" s="41">
        <v>1100</v>
      </c>
      <c r="I1176" s="41"/>
      <c r="J1176" s="41"/>
      <c r="K1176" s="40">
        <f ca="1">TODAY()-11</f>
        <v>43983</v>
      </c>
    </row>
    <row r="1177" spans="1:11">
      <c r="A1177" s="39" t="s">
        <v>341</v>
      </c>
      <c r="B1177" s="39" t="s">
        <v>391</v>
      </c>
      <c r="C1177" s="39" t="s">
        <v>390</v>
      </c>
      <c r="D1177" s="39" t="s">
        <v>286</v>
      </c>
      <c r="E1177" s="39" t="s">
        <v>250</v>
      </c>
      <c r="F1177" s="50">
        <v>5403</v>
      </c>
      <c r="G1177" s="39" t="s">
        <v>389</v>
      </c>
      <c r="H1177" s="41"/>
      <c r="I1177" s="41"/>
      <c r="J1177" s="41"/>
      <c r="K1177" s="40"/>
    </row>
    <row r="1178" spans="1:11">
      <c r="A1178" s="39" t="s">
        <v>388</v>
      </c>
      <c r="B1178" s="39" t="s">
        <v>387</v>
      </c>
      <c r="C1178" s="39" t="s">
        <v>386</v>
      </c>
      <c r="D1178" s="39" t="s">
        <v>385</v>
      </c>
      <c r="E1178" s="39" t="s">
        <v>250</v>
      </c>
      <c r="F1178" s="50">
        <v>5819</v>
      </c>
      <c r="G1178" s="39" t="s">
        <v>384</v>
      </c>
      <c r="H1178" s="41"/>
      <c r="I1178" s="41"/>
      <c r="J1178" s="41"/>
      <c r="K1178" s="40"/>
    </row>
    <row r="1179" spans="1:11">
      <c r="A1179" s="39" t="s">
        <v>239</v>
      </c>
      <c r="B1179" s="39" t="s">
        <v>383</v>
      </c>
      <c r="C1179" s="39" t="s">
        <v>382</v>
      </c>
      <c r="D1179" s="39" t="s">
        <v>381</v>
      </c>
      <c r="E1179" s="39" t="s">
        <v>250</v>
      </c>
      <c r="F1179" s="50">
        <v>5446</v>
      </c>
      <c r="G1179" s="39" t="s">
        <v>380</v>
      </c>
      <c r="H1179" s="41"/>
      <c r="I1179" s="41"/>
      <c r="J1179" s="41"/>
      <c r="K1179" s="40"/>
    </row>
    <row r="1180" spans="1:11">
      <c r="A1180" s="39" t="s">
        <v>160</v>
      </c>
      <c r="B1180" s="39" t="s">
        <v>379</v>
      </c>
      <c r="C1180" s="39" t="s">
        <v>378</v>
      </c>
      <c r="D1180" s="39" t="s">
        <v>356</v>
      </c>
      <c r="E1180" s="39" t="s">
        <v>250</v>
      </c>
      <c r="F1180" s="50">
        <v>5401</v>
      </c>
      <c r="G1180" s="39" t="s">
        <v>377</v>
      </c>
      <c r="H1180" s="41"/>
      <c r="I1180" s="41"/>
      <c r="J1180" s="41"/>
      <c r="K1180" s="40"/>
    </row>
    <row r="1181" spans="1:11">
      <c r="A1181" s="39" t="s">
        <v>116</v>
      </c>
      <c r="B1181" s="39" t="s">
        <v>376</v>
      </c>
      <c r="C1181" s="39" t="s">
        <v>375</v>
      </c>
      <c r="D1181" s="39" t="s">
        <v>374</v>
      </c>
      <c r="E1181" s="39" t="s">
        <v>250</v>
      </c>
      <c r="F1181" s="50">
        <v>5477</v>
      </c>
      <c r="G1181" s="39" t="s">
        <v>373</v>
      </c>
      <c r="H1181" s="41"/>
      <c r="I1181" s="41"/>
      <c r="J1181" s="41"/>
      <c r="K1181" s="40"/>
    </row>
    <row r="1182" spans="1:11">
      <c r="A1182" s="39" t="s">
        <v>372</v>
      </c>
      <c r="B1182" s="39" t="s">
        <v>371</v>
      </c>
      <c r="C1182" s="39" t="s">
        <v>370</v>
      </c>
      <c r="D1182" s="39" t="s">
        <v>369</v>
      </c>
      <c r="E1182" s="39" t="s">
        <v>250</v>
      </c>
      <c r="F1182" s="50">
        <v>5068</v>
      </c>
      <c r="G1182" s="39" t="s">
        <v>368</v>
      </c>
      <c r="H1182" s="41"/>
      <c r="I1182" s="41"/>
      <c r="J1182" s="41"/>
      <c r="K1182" s="40"/>
    </row>
    <row r="1183" spans="1:11">
      <c r="A1183" s="39" t="s">
        <v>239</v>
      </c>
      <c r="B1183" s="39" t="s">
        <v>367</v>
      </c>
      <c r="C1183" s="39" t="s">
        <v>366</v>
      </c>
      <c r="D1183" s="39" t="s">
        <v>365</v>
      </c>
      <c r="E1183" s="39" t="s">
        <v>250</v>
      </c>
      <c r="F1183" s="50">
        <v>5077</v>
      </c>
      <c r="G1183" s="39" t="s">
        <v>364</v>
      </c>
      <c r="H1183" s="41"/>
      <c r="I1183" s="41"/>
      <c r="J1183" s="41"/>
      <c r="K1183" s="40"/>
    </row>
    <row r="1184" spans="1:11">
      <c r="A1184" s="39" t="s">
        <v>363</v>
      </c>
      <c r="B1184" s="39" t="s">
        <v>362</v>
      </c>
      <c r="C1184" s="39" t="s">
        <v>361</v>
      </c>
      <c r="D1184" s="39" t="s">
        <v>360</v>
      </c>
      <c r="E1184" s="39" t="s">
        <v>250</v>
      </c>
      <c r="F1184" s="50">
        <v>5055</v>
      </c>
      <c r="G1184" s="39" t="s">
        <v>359</v>
      </c>
      <c r="H1184" s="41"/>
      <c r="I1184" s="41"/>
      <c r="J1184" s="41"/>
      <c r="K1184" s="40"/>
    </row>
    <row r="1185" spans="1:11">
      <c r="A1185" s="39" t="s">
        <v>155</v>
      </c>
      <c r="B1185" s="39" t="s">
        <v>358</v>
      </c>
      <c r="C1185" s="39" t="s">
        <v>357</v>
      </c>
      <c r="D1185" s="39" t="s">
        <v>356</v>
      </c>
      <c r="E1185" s="39" t="s">
        <v>250</v>
      </c>
      <c r="F1185" s="50">
        <v>5401</v>
      </c>
      <c r="G1185" s="39" t="s">
        <v>355</v>
      </c>
      <c r="H1185" s="41"/>
      <c r="I1185" s="41"/>
      <c r="J1185" s="41"/>
      <c r="K1185" s="40"/>
    </row>
    <row r="1186" spans="1:11">
      <c r="A1186" s="39" t="s">
        <v>53</v>
      </c>
      <c r="B1186" s="39" t="s">
        <v>354</v>
      </c>
      <c r="C1186" s="39" t="s">
        <v>353</v>
      </c>
      <c r="D1186" s="39" t="s">
        <v>352</v>
      </c>
      <c r="E1186" s="39" t="s">
        <v>250</v>
      </c>
      <c r="F1186" s="50">
        <v>5836</v>
      </c>
      <c r="G1186" s="39" t="s">
        <v>351</v>
      </c>
      <c r="H1186" s="41"/>
      <c r="I1186" s="41"/>
      <c r="J1186" s="41"/>
      <c r="K1186" s="40"/>
    </row>
    <row r="1187" spans="1:11">
      <c r="A1187" s="39" t="s">
        <v>350</v>
      </c>
      <c r="B1187" s="39" t="s">
        <v>349</v>
      </c>
      <c r="C1187" s="39" t="s">
        <v>348</v>
      </c>
      <c r="D1187" s="39" t="s">
        <v>347</v>
      </c>
      <c r="E1187" s="39" t="s">
        <v>250</v>
      </c>
      <c r="F1187" s="50">
        <v>5753</v>
      </c>
      <c r="G1187" s="39" t="s">
        <v>346</v>
      </c>
      <c r="H1187" s="41"/>
      <c r="I1187" s="41"/>
      <c r="J1187" s="41"/>
      <c r="K1187" s="40"/>
    </row>
    <row r="1188" spans="1:11">
      <c r="A1188" s="39" t="s">
        <v>345</v>
      </c>
      <c r="B1188" s="39" t="s">
        <v>344</v>
      </c>
      <c r="C1188" s="39" t="s">
        <v>343</v>
      </c>
      <c r="D1188" s="39" t="s">
        <v>266</v>
      </c>
      <c r="E1188" s="39" t="s">
        <v>250</v>
      </c>
      <c r="F1188" s="50">
        <v>5060</v>
      </c>
      <c r="G1188" s="39" t="s">
        <v>342</v>
      </c>
      <c r="H1188" s="41"/>
      <c r="I1188" s="41"/>
      <c r="J1188" s="41"/>
      <c r="K1188" s="40"/>
    </row>
    <row r="1189" spans="1:11">
      <c r="A1189" s="39" t="s">
        <v>341</v>
      </c>
      <c r="B1189" s="39" t="s">
        <v>340</v>
      </c>
      <c r="C1189" s="39" t="s">
        <v>339</v>
      </c>
      <c r="D1189" s="39" t="s">
        <v>338</v>
      </c>
      <c r="E1189" s="39" t="s">
        <v>250</v>
      </c>
      <c r="F1189" s="50">
        <v>5602</v>
      </c>
      <c r="G1189" s="39" t="s">
        <v>337</v>
      </c>
      <c r="H1189" s="41"/>
      <c r="I1189" s="41"/>
      <c r="J1189" s="41"/>
      <c r="K1189" s="40"/>
    </row>
    <row r="1190" spans="1:11">
      <c r="A1190" s="39" t="s">
        <v>336</v>
      </c>
      <c r="B1190" s="39" t="s">
        <v>335</v>
      </c>
      <c r="C1190" s="39" t="s">
        <v>334</v>
      </c>
      <c r="D1190" s="39" t="s">
        <v>333</v>
      </c>
      <c r="E1190" s="39" t="s">
        <v>250</v>
      </c>
      <c r="F1190" s="50">
        <v>5156</v>
      </c>
      <c r="G1190" s="39" t="s">
        <v>332</v>
      </c>
      <c r="H1190" s="41"/>
      <c r="I1190" s="41"/>
      <c r="J1190" s="41"/>
      <c r="K1190" s="40"/>
    </row>
    <row r="1191" spans="1:11">
      <c r="A1191" s="39" t="s">
        <v>331</v>
      </c>
      <c r="B1191" s="39" t="s">
        <v>330</v>
      </c>
      <c r="C1191" s="39" t="s">
        <v>329</v>
      </c>
      <c r="D1191" s="39" t="s">
        <v>296</v>
      </c>
      <c r="E1191" s="39" t="s">
        <v>250</v>
      </c>
      <c r="F1191" s="50">
        <v>5301</v>
      </c>
      <c r="G1191" s="39" t="s">
        <v>328</v>
      </c>
      <c r="H1191" s="41"/>
      <c r="I1191" s="41"/>
      <c r="J1191" s="41"/>
      <c r="K1191" s="40"/>
    </row>
    <row r="1192" spans="1:11">
      <c r="A1192" s="39" t="s">
        <v>235</v>
      </c>
      <c r="B1192" s="39" t="s">
        <v>327</v>
      </c>
      <c r="C1192" s="39" t="s">
        <v>326</v>
      </c>
      <c r="D1192" s="39" t="s">
        <v>325</v>
      </c>
      <c r="E1192" s="39" t="s">
        <v>250</v>
      </c>
      <c r="F1192" s="50">
        <v>5647</v>
      </c>
      <c r="G1192" s="39" t="s">
        <v>324</v>
      </c>
      <c r="H1192" s="41"/>
      <c r="I1192" s="41"/>
      <c r="J1192" s="41"/>
      <c r="K1192" s="40"/>
    </row>
    <row r="1193" spans="1:11">
      <c r="A1193" s="39" t="s">
        <v>323</v>
      </c>
      <c r="B1193" s="39" t="s">
        <v>322</v>
      </c>
      <c r="C1193" s="39" t="s">
        <v>321</v>
      </c>
      <c r="D1193" s="39" t="s">
        <v>320</v>
      </c>
      <c r="E1193" s="39" t="s">
        <v>250</v>
      </c>
      <c r="F1193" s="50">
        <v>5146</v>
      </c>
      <c r="G1193" s="39" t="s">
        <v>319</v>
      </c>
      <c r="H1193" s="41"/>
      <c r="I1193" s="41"/>
      <c r="J1193" s="41"/>
      <c r="K1193" s="40"/>
    </row>
    <row r="1194" spans="1:11">
      <c r="A1194" s="39" t="s">
        <v>318</v>
      </c>
      <c r="B1194" s="39" t="s">
        <v>317</v>
      </c>
      <c r="C1194" s="39" t="s">
        <v>316</v>
      </c>
      <c r="D1194" s="39" t="s">
        <v>276</v>
      </c>
      <c r="E1194" s="39" t="s">
        <v>250</v>
      </c>
      <c r="F1194" s="50">
        <v>5346</v>
      </c>
      <c r="G1194" s="39" t="s">
        <v>315</v>
      </c>
      <c r="H1194" s="41"/>
      <c r="I1194" s="41"/>
      <c r="J1194" s="41"/>
      <c r="K1194" s="40"/>
    </row>
    <row r="1195" spans="1:11">
      <c r="A1195" s="39" t="s">
        <v>314</v>
      </c>
      <c r="B1195" s="39" t="s">
        <v>313</v>
      </c>
      <c r="C1195" s="39" t="s">
        <v>312</v>
      </c>
      <c r="D1195" s="39" t="s">
        <v>311</v>
      </c>
      <c r="E1195" s="39" t="s">
        <v>250</v>
      </c>
      <c r="F1195" s="50">
        <v>5651</v>
      </c>
      <c r="G1195" s="39" t="s">
        <v>310</v>
      </c>
      <c r="H1195" s="41"/>
      <c r="I1195" s="41"/>
      <c r="J1195" s="41"/>
      <c r="K1195" s="40"/>
    </row>
    <row r="1196" spans="1:11">
      <c r="A1196" s="39" t="s">
        <v>309</v>
      </c>
      <c r="B1196" s="39" t="s">
        <v>308</v>
      </c>
      <c r="C1196" s="39" t="s">
        <v>307</v>
      </c>
      <c r="D1196" s="39" t="s">
        <v>306</v>
      </c>
      <c r="E1196" s="39" t="s">
        <v>250</v>
      </c>
      <c r="F1196" s="50">
        <v>5677</v>
      </c>
      <c r="G1196" s="39" t="s">
        <v>305</v>
      </c>
      <c r="H1196" s="41"/>
      <c r="I1196" s="41"/>
      <c r="J1196" s="41"/>
      <c r="K1196" s="40"/>
    </row>
    <row r="1197" spans="1:11">
      <c r="A1197" s="39" t="s">
        <v>304</v>
      </c>
      <c r="B1197" s="39" t="s">
        <v>303</v>
      </c>
      <c r="C1197" s="39" t="s">
        <v>302</v>
      </c>
      <c r="D1197" s="39" t="s">
        <v>301</v>
      </c>
      <c r="E1197" s="39" t="s">
        <v>250</v>
      </c>
      <c r="F1197" s="50">
        <v>5091</v>
      </c>
      <c r="G1197" s="39" t="s">
        <v>300</v>
      </c>
      <c r="H1197" s="41"/>
      <c r="I1197" s="41"/>
      <c r="J1197" s="41"/>
      <c r="K1197" s="40"/>
    </row>
    <row r="1198" spans="1:11">
      <c r="A1198" s="39" t="s">
        <v>299</v>
      </c>
      <c r="B1198" s="39" t="s">
        <v>298</v>
      </c>
      <c r="C1198" s="39" t="s">
        <v>297</v>
      </c>
      <c r="D1198" s="39" t="s">
        <v>296</v>
      </c>
      <c r="E1198" s="39" t="s">
        <v>250</v>
      </c>
      <c r="F1198" s="50">
        <v>5301</v>
      </c>
      <c r="G1198" s="39" t="s">
        <v>295</v>
      </c>
      <c r="H1198" s="41"/>
      <c r="I1198" s="41"/>
      <c r="J1198" s="41"/>
      <c r="K1198" s="40"/>
    </row>
    <row r="1199" spans="1:11">
      <c r="A1199" s="39" t="s">
        <v>294</v>
      </c>
      <c r="B1199" s="39" t="s">
        <v>293</v>
      </c>
      <c r="C1199" s="39" t="s">
        <v>292</v>
      </c>
      <c r="D1199" s="39" t="s">
        <v>291</v>
      </c>
      <c r="E1199" s="39" t="s">
        <v>250</v>
      </c>
      <c r="F1199" s="50">
        <v>5821</v>
      </c>
      <c r="G1199" s="39" t="s">
        <v>290</v>
      </c>
      <c r="H1199" s="41"/>
      <c r="I1199" s="41"/>
      <c r="J1199" s="41"/>
      <c r="K1199" s="40"/>
    </row>
    <row r="1200" spans="1:11">
      <c r="A1200" s="39" t="s">
        <v>289</v>
      </c>
      <c r="B1200" s="39" t="s">
        <v>288</v>
      </c>
      <c r="C1200" s="39" t="s">
        <v>287</v>
      </c>
      <c r="D1200" s="39" t="s">
        <v>286</v>
      </c>
      <c r="E1200" s="39" t="s">
        <v>250</v>
      </c>
      <c r="F1200" s="50">
        <v>5403</v>
      </c>
      <c r="G1200" s="39" t="s">
        <v>285</v>
      </c>
      <c r="H1200" s="41"/>
      <c r="I1200" s="41"/>
      <c r="J1200" s="41"/>
      <c r="K1200" s="40"/>
    </row>
    <row r="1201" spans="1:11">
      <c r="A1201" s="39" t="s">
        <v>284</v>
      </c>
      <c r="B1201" s="39" t="s">
        <v>283</v>
      </c>
      <c r="C1201" s="39" t="s">
        <v>282</v>
      </c>
      <c r="D1201" s="39" t="s">
        <v>281</v>
      </c>
      <c r="E1201" s="39" t="s">
        <v>250</v>
      </c>
      <c r="F1201" s="50">
        <v>5757</v>
      </c>
      <c r="G1201" s="39" t="s">
        <v>280</v>
      </c>
      <c r="H1201" s="41"/>
      <c r="I1201" s="41"/>
      <c r="J1201" s="41"/>
      <c r="K1201" s="40"/>
    </row>
    <row r="1202" spans="1:11">
      <c r="A1202" s="39" t="s">
        <v>279</v>
      </c>
      <c r="B1202" s="39" t="s">
        <v>278</v>
      </c>
      <c r="C1202" s="39" t="s">
        <v>277</v>
      </c>
      <c r="D1202" s="39" t="s">
        <v>276</v>
      </c>
      <c r="E1202" s="39" t="s">
        <v>250</v>
      </c>
      <c r="F1202" s="50">
        <v>5346</v>
      </c>
      <c r="G1202" s="39" t="s">
        <v>275</v>
      </c>
      <c r="H1202" s="41"/>
      <c r="I1202" s="41"/>
      <c r="J1202" s="41"/>
      <c r="K1202" s="40"/>
    </row>
    <row r="1203" spans="1:11">
      <c r="A1203" s="39" t="s">
        <v>274</v>
      </c>
      <c r="B1203" s="39" t="s">
        <v>273</v>
      </c>
      <c r="C1203" s="39" t="s">
        <v>272</v>
      </c>
      <c r="D1203" s="39" t="s">
        <v>271</v>
      </c>
      <c r="E1203" s="39" t="s">
        <v>250</v>
      </c>
      <c r="F1203" s="50">
        <v>5079</v>
      </c>
      <c r="G1203" s="39" t="s">
        <v>270</v>
      </c>
      <c r="H1203" s="41"/>
      <c r="I1203" s="41"/>
      <c r="J1203" s="41"/>
      <c r="K1203" s="40"/>
    </row>
    <row r="1204" spans="1:11">
      <c r="A1204" s="39" t="s">
        <v>269</v>
      </c>
      <c r="B1204" s="39" t="s">
        <v>268</v>
      </c>
      <c r="C1204" s="39" t="s">
        <v>267</v>
      </c>
      <c r="D1204" s="39" t="s">
        <v>266</v>
      </c>
      <c r="E1204" s="39" t="s">
        <v>250</v>
      </c>
      <c r="F1204" s="50">
        <v>5060</v>
      </c>
      <c r="G1204" s="39" t="s">
        <v>265</v>
      </c>
      <c r="H1204" s="41"/>
      <c r="I1204" s="41"/>
      <c r="J1204" s="41"/>
      <c r="K1204" s="40"/>
    </row>
    <row r="1205" spans="1:11">
      <c r="A1205" s="39" t="s">
        <v>264</v>
      </c>
      <c r="B1205" s="39" t="s">
        <v>263</v>
      </c>
      <c r="C1205" s="39" t="s">
        <v>262</v>
      </c>
      <c r="D1205" s="39" t="s">
        <v>261</v>
      </c>
      <c r="E1205" s="39" t="s">
        <v>250</v>
      </c>
      <c r="F1205" s="50">
        <v>5667</v>
      </c>
      <c r="G1205" s="39" t="s">
        <v>260</v>
      </c>
      <c r="H1205" s="41"/>
      <c r="I1205" s="41"/>
      <c r="J1205" s="41"/>
      <c r="K1205" s="40"/>
    </row>
    <row r="1206" spans="1:11">
      <c r="A1206" s="39" t="s">
        <v>259</v>
      </c>
      <c r="B1206" s="39" t="s">
        <v>258</v>
      </c>
      <c r="C1206" s="39" t="s">
        <v>257</v>
      </c>
      <c r="D1206" s="39" t="s">
        <v>256</v>
      </c>
      <c r="E1206" s="39" t="s">
        <v>250</v>
      </c>
      <c r="F1206" s="50">
        <v>5828</v>
      </c>
      <c r="G1206" s="39" t="s">
        <v>255</v>
      </c>
      <c r="H1206" s="41"/>
      <c r="I1206" s="41"/>
      <c r="J1206" s="41"/>
      <c r="K1206" s="40"/>
    </row>
    <row r="1207" spans="1:11">
      <c r="A1207" s="39" t="s">
        <v>254</v>
      </c>
      <c r="B1207" s="39" t="s">
        <v>253</v>
      </c>
      <c r="C1207" s="39" t="s">
        <v>252</v>
      </c>
      <c r="D1207" s="39" t="s">
        <v>251</v>
      </c>
      <c r="E1207" s="39" t="s">
        <v>250</v>
      </c>
      <c r="F1207" s="50">
        <v>5674</v>
      </c>
      <c r="G1207" s="39" t="s">
        <v>249</v>
      </c>
      <c r="H1207" s="41"/>
      <c r="I1207" s="41"/>
      <c r="J1207" s="41"/>
      <c r="K1207" s="40"/>
    </row>
    <row r="1208" spans="1:11">
      <c r="A1208" s="39" t="s">
        <v>248</v>
      </c>
      <c r="B1208" s="39" t="s">
        <v>247</v>
      </c>
      <c r="C1208" s="39" t="s">
        <v>246</v>
      </c>
      <c r="D1208" s="39" t="s">
        <v>245</v>
      </c>
      <c r="E1208" s="39" t="s">
        <v>90</v>
      </c>
      <c r="F1208" s="50">
        <v>98034</v>
      </c>
      <c r="G1208" s="39" t="s">
        <v>244</v>
      </c>
      <c r="H1208" s="41">
        <v>1100</v>
      </c>
      <c r="I1208" s="41"/>
      <c r="J1208" s="41"/>
      <c r="K1208" s="40">
        <f ca="1">TODAY()-41</f>
        <v>43953</v>
      </c>
    </row>
    <row r="1209" spans="1:11">
      <c r="A1209" s="39" t="s">
        <v>243</v>
      </c>
      <c r="B1209" s="39" t="s">
        <v>242</v>
      </c>
      <c r="C1209" s="39" t="s">
        <v>241</v>
      </c>
      <c r="D1209" s="39" t="s">
        <v>240</v>
      </c>
      <c r="E1209" s="39" t="s">
        <v>90</v>
      </c>
      <c r="F1209" s="50">
        <v>98382</v>
      </c>
      <c r="G1209" s="39"/>
      <c r="H1209" s="41">
        <v>1100</v>
      </c>
      <c r="I1209" s="41"/>
      <c r="J1209" s="41"/>
      <c r="K1209" s="40">
        <f ca="1">TODAY()-2</f>
        <v>43992</v>
      </c>
    </row>
    <row r="1210" spans="1:11">
      <c r="A1210" s="39" t="s">
        <v>239</v>
      </c>
      <c r="B1210" s="39" t="s">
        <v>238</v>
      </c>
      <c r="C1210" s="39" t="s">
        <v>237</v>
      </c>
      <c r="D1210" s="39" t="s">
        <v>104</v>
      </c>
      <c r="E1210" s="39" t="s">
        <v>90</v>
      </c>
      <c r="F1210" s="50">
        <v>98115</v>
      </c>
      <c r="G1210" s="39" t="s">
        <v>236</v>
      </c>
      <c r="H1210" s="41"/>
      <c r="I1210" s="41"/>
      <c r="J1210" s="41"/>
      <c r="K1210" s="40"/>
    </row>
    <row r="1211" spans="1:11">
      <c r="A1211" s="39" t="s">
        <v>235</v>
      </c>
      <c r="B1211" s="39" t="s">
        <v>234</v>
      </c>
      <c r="C1211" s="39" t="s">
        <v>233</v>
      </c>
      <c r="D1211" s="39" t="s">
        <v>232</v>
      </c>
      <c r="E1211" s="39" t="s">
        <v>90</v>
      </c>
      <c r="F1211" s="50">
        <v>98043</v>
      </c>
      <c r="G1211" s="39" t="s">
        <v>231</v>
      </c>
      <c r="H1211" s="41"/>
      <c r="I1211" s="41"/>
      <c r="J1211" s="41"/>
      <c r="K1211" s="40"/>
    </row>
    <row r="1212" spans="1:11">
      <c r="A1212" s="39" t="s">
        <v>230</v>
      </c>
      <c r="B1212" s="39" t="s">
        <v>229</v>
      </c>
      <c r="C1212" s="39" t="s">
        <v>228</v>
      </c>
      <c r="D1212" s="39" t="s">
        <v>113</v>
      </c>
      <c r="E1212" s="39" t="s">
        <v>90</v>
      </c>
      <c r="F1212" s="50">
        <v>99203</v>
      </c>
      <c r="G1212" s="39" t="s">
        <v>227</v>
      </c>
      <c r="H1212" s="41"/>
      <c r="I1212" s="41"/>
      <c r="J1212" s="41"/>
      <c r="K1212" s="40"/>
    </row>
    <row r="1213" spans="1:11">
      <c r="A1213" s="39" t="s">
        <v>226</v>
      </c>
      <c r="B1213" s="39" t="s">
        <v>225</v>
      </c>
      <c r="C1213" s="39" t="s">
        <v>224</v>
      </c>
      <c r="D1213" s="39" t="s">
        <v>223</v>
      </c>
      <c r="E1213" s="39" t="s">
        <v>90</v>
      </c>
      <c r="F1213" s="50">
        <v>98275</v>
      </c>
      <c r="G1213" s="39" t="s">
        <v>222</v>
      </c>
      <c r="H1213" s="41"/>
      <c r="I1213" s="41"/>
      <c r="J1213" s="41"/>
      <c r="K1213" s="40"/>
    </row>
    <row r="1214" spans="1:11">
      <c r="A1214" s="39" t="s">
        <v>221</v>
      </c>
      <c r="B1214" s="39" t="s">
        <v>220</v>
      </c>
      <c r="C1214" s="39" t="s">
        <v>219</v>
      </c>
      <c r="D1214" s="39" t="s">
        <v>218</v>
      </c>
      <c r="E1214" s="39" t="s">
        <v>90</v>
      </c>
      <c r="F1214" s="50">
        <v>98273</v>
      </c>
      <c r="G1214" s="39" t="s">
        <v>217</v>
      </c>
      <c r="H1214" s="41"/>
      <c r="I1214" s="41"/>
      <c r="J1214" s="41"/>
      <c r="K1214" s="40"/>
    </row>
    <row r="1215" spans="1:11">
      <c r="A1215" s="39" t="s">
        <v>216</v>
      </c>
      <c r="B1215" s="39" t="s">
        <v>215</v>
      </c>
      <c r="C1215" s="39" t="s">
        <v>214</v>
      </c>
      <c r="D1215" s="39" t="s">
        <v>113</v>
      </c>
      <c r="E1215" s="39" t="s">
        <v>90</v>
      </c>
      <c r="F1215" s="50">
        <v>99223</v>
      </c>
      <c r="G1215" s="39" t="s">
        <v>213</v>
      </c>
      <c r="H1215" s="41"/>
      <c r="I1215" s="41"/>
      <c r="J1215" s="41"/>
      <c r="K1215" s="40"/>
    </row>
    <row r="1216" spans="1:11">
      <c r="A1216" s="39" t="s">
        <v>155</v>
      </c>
      <c r="B1216" s="39" t="s">
        <v>212</v>
      </c>
      <c r="C1216" s="39" t="s">
        <v>211</v>
      </c>
      <c r="D1216" s="39" t="s">
        <v>210</v>
      </c>
      <c r="E1216" s="39" t="s">
        <v>90</v>
      </c>
      <c r="F1216" s="50">
        <v>98406</v>
      </c>
      <c r="G1216" s="39" t="s">
        <v>209</v>
      </c>
      <c r="H1216" s="41"/>
      <c r="I1216" s="41"/>
      <c r="J1216" s="41"/>
      <c r="K1216" s="40"/>
    </row>
    <row r="1217" spans="1:11">
      <c r="A1217" s="39" t="s">
        <v>107</v>
      </c>
      <c r="B1217" s="39" t="s">
        <v>208</v>
      </c>
      <c r="C1217" s="39" t="s">
        <v>207</v>
      </c>
      <c r="D1217" s="39" t="s">
        <v>104</v>
      </c>
      <c r="E1217" s="39" t="s">
        <v>90</v>
      </c>
      <c r="F1217" s="50">
        <v>98112</v>
      </c>
      <c r="G1217" s="39" t="s">
        <v>206</v>
      </c>
      <c r="H1217" s="41"/>
      <c r="I1217" s="41"/>
      <c r="J1217" s="41"/>
      <c r="K1217" s="40"/>
    </row>
    <row r="1218" spans="1:11">
      <c r="A1218" s="39" t="s">
        <v>205</v>
      </c>
      <c r="B1218" s="39" t="s">
        <v>204</v>
      </c>
      <c r="C1218" s="39" t="s">
        <v>203</v>
      </c>
      <c r="D1218" s="39" t="s">
        <v>198</v>
      </c>
      <c r="E1218" s="39" t="s">
        <v>90</v>
      </c>
      <c r="F1218" s="50">
        <v>98208</v>
      </c>
      <c r="G1218" s="39" t="s">
        <v>202</v>
      </c>
      <c r="H1218" s="41"/>
      <c r="I1218" s="41"/>
      <c r="J1218" s="41"/>
      <c r="K1218" s="40"/>
    </row>
    <row r="1219" spans="1:11">
      <c r="A1219" s="39" t="s">
        <v>201</v>
      </c>
      <c r="B1219" s="39" t="s">
        <v>200</v>
      </c>
      <c r="C1219" s="39" t="s">
        <v>199</v>
      </c>
      <c r="D1219" s="39" t="s">
        <v>198</v>
      </c>
      <c r="E1219" s="39" t="s">
        <v>90</v>
      </c>
      <c r="F1219" s="50">
        <v>98208</v>
      </c>
      <c r="G1219" s="39" t="s">
        <v>197</v>
      </c>
      <c r="H1219" s="41"/>
      <c r="I1219" s="41"/>
      <c r="J1219" s="41"/>
      <c r="K1219" s="40"/>
    </row>
    <row r="1220" spans="1:11">
      <c r="A1220" s="39" t="s">
        <v>196</v>
      </c>
      <c r="B1220" s="39" t="s">
        <v>195</v>
      </c>
      <c r="C1220" s="39" t="s">
        <v>194</v>
      </c>
      <c r="D1220" s="39" t="s">
        <v>193</v>
      </c>
      <c r="E1220" s="39" t="s">
        <v>90</v>
      </c>
      <c r="F1220" s="50">
        <v>98032</v>
      </c>
      <c r="G1220" s="39" t="s">
        <v>192</v>
      </c>
      <c r="H1220" s="41"/>
      <c r="I1220" s="41"/>
      <c r="J1220" s="41"/>
      <c r="K1220" s="40"/>
    </row>
    <row r="1221" spans="1:11">
      <c r="A1221" s="39" t="s">
        <v>191</v>
      </c>
      <c r="B1221" s="39" t="s">
        <v>190</v>
      </c>
      <c r="C1221" s="39" t="s">
        <v>189</v>
      </c>
      <c r="D1221" s="39" t="s">
        <v>184</v>
      </c>
      <c r="E1221" s="39" t="s">
        <v>90</v>
      </c>
      <c r="F1221" s="50">
        <v>98512</v>
      </c>
      <c r="G1221" s="39" t="s">
        <v>188</v>
      </c>
      <c r="H1221" s="41"/>
      <c r="I1221" s="41"/>
      <c r="J1221" s="41"/>
      <c r="K1221" s="40"/>
    </row>
    <row r="1222" spans="1:11">
      <c r="A1222" s="39" t="s">
        <v>187</v>
      </c>
      <c r="B1222" s="39" t="s">
        <v>186</v>
      </c>
      <c r="C1222" s="39" t="s">
        <v>185</v>
      </c>
      <c r="D1222" s="39" t="s">
        <v>184</v>
      </c>
      <c r="E1222" s="39" t="s">
        <v>90</v>
      </c>
      <c r="F1222" s="50">
        <v>98501</v>
      </c>
      <c r="G1222" s="39" t="s">
        <v>183</v>
      </c>
      <c r="H1222" s="41"/>
      <c r="I1222" s="41"/>
      <c r="J1222" s="41"/>
      <c r="K1222" s="40"/>
    </row>
    <row r="1223" spans="1:11">
      <c r="A1223" s="39" t="s">
        <v>182</v>
      </c>
      <c r="B1223" s="39" t="s">
        <v>181</v>
      </c>
      <c r="C1223" s="39" t="s">
        <v>180</v>
      </c>
      <c r="D1223" s="39" t="s">
        <v>179</v>
      </c>
      <c r="E1223" s="39" t="s">
        <v>90</v>
      </c>
      <c r="F1223" s="50">
        <v>98604</v>
      </c>
      <c r="G1223" s="39" t="s">
        <v>178</v>
      </c>
      <c r="H1223" s="41"/>
      <c r="I1223" s="41"/>
      <c r="J1223" s="41"/>
      <c r="K1223" s="40"/>
    </row>
    <row r="1224" spans="1:11">
      <c r="A1224" s="39" t="s">
        <v>177</v>
      </c>
      <c r="B1224" s="39" t="s">
        <v>176</v>
      </c>
      <c r="C1224" s="39" t="s">
        <v>175</v>
      </c>
      <c r="D1224" s="39" t="s">
        <v>174</v>
      </c>
      <c r="E1224" s="39" t="s">
        <v>90</v>
      </c>
      <c r="F1224" s="50">
        <v>98027</v>
      </c>
      <c r="G1224" s="39" t="s">
        <v>173</v>
      </c>
      <c r="H1224" s="41"/>
      <c r="I1224" s="41"/>
      <c r="J1224" s="41"/>
      <c r="K1224" s="40"/>
    </row>
    <row r="1225" spans="1:11">
      <c r="A1225" s="39" t="s">
        <v>172</v>
      </c>
      <c r="B1225" s="39" t="s">
        <v>171</v>
      </c>
      <c r="C1225" s="39" t="s">
        <v>170</v>
      </c>
      <c r="D1225" s="39" t="s">
        <v>142</v>
      </c>
      <c r="E1225" s="39" t="s">
        <v>90</v>
      </c>
      <c r="F1225" s="50">
        <v>98011</v>
      </c>
      <c r="G1225" s="39" t="s">
        <v>169</v>
      </c>
      <c r="H1225" s="41"/>
      <c r="I1225" s="41"/>
      <c r="J1225" s="41"/>
      <c r="K1225" s="40"/>
    </row>
    <row r="1226" spans="1:11">
      <c r="A1226" s="39" t="s">
        <v>168</v>
      </c>
      <c r="B1226" s="39" t="s">
        <v>167</v>
      </c>
      <c r="C1226" s="39" t="s">
        <v>166</v>
      </c>
      <c r="D1226" s="39" t="s">
        <v>104</v>
      </c>
      <c r="E1226" s="39" t="s">
        <v>90</v>
      </c>
      <c r="F1226" s="50">
        <v>98107</v>
      </c>
      <c r="G1226" s="39" t="s">
        <v>165</v>
      </c>
      <c r="H1226" s="41"/>
      <c r="I1226" s="41"/>
      <c r="J1226" s="41"/>
      <c r="K1226" s="40"/>
    </row>
    <row r="1227" spans="1:11">
      <c r="A1227" s="39" t="s">
        <v>164</v>
      </c>
      <c r="B1227" s="39" t="s">
        <v>160</v>
      </c>
      <c r="C1227" s="39" t="s">
        <v>163</v>
      </c>
      <c r="D1227" s="39" t="s">
        <v>162</v>
      </c>
      <c r="E1227" s="39" t="s">
        <v>90</v>
      </c>
      <c r="F1227" s="50">
        <v>98328</v>
      </c>
      <c r="G1227" s="39" t="s">
        <v>161</v>
      </c>
      <c r="H1227" s="41"/>
      <c r="I1227" s="41"/>
      <c r="J1227" s="41"/>
      <c r="K1227" s="40"/>
    </row>
    <row r="1228" spans="1:11">
      <c r="A1228" s="39" t="s">
        <v>160</v>
      </c>
      <c r="B1228" s="39" t="s">
        <v>159</v>
      </c>
      <c r="C1228" s="39" t="s">
        <v>158</v>
      </c>
      <c r="D1228" s="39" t="s">
        <v>157</v>
      </c>
      <c r="E1228" s="39" t="s">
        <v>90</v>
      </c>
      <c r="F1228" s="50">
        <v>98371</v>
      </c>
      <c r="G1228" s="39" t="s">
        <v>156</v>
      </c>
      <c r="H1228" s="41"/>
      <c r="I1228" s="41"/>
      <c r="J1228" s="41"/>
      <c r="K1228" s="40"/>
    </row>
    <row r="1229" spans="1:11">
      <c r="A1229" s="39" t="s">
        <v>155</v>
      </c>
      <c r="B1229" s="39" t="s">
        <v>154</v>
      </c>
      <c r="C1229" s="39" t="s">
        <v>153</v>
      </c>
      <c r="D1229" s="39" t="s">
        <v>101</v>
      </c>
      <c r="E1229" s="39" t="s">
        <v>90</v>
      </c>
      <c r="F1229" s="50">
        <v>98040</v>
      </c>
      <c r="G1229" s="39" t="s">
        <v>152</v>
      </c>
      <c r="H1229" s="41"/>
      <c r="I1229" s="41"/>
      <c r="J1229" s="41"/>
      <c r="K1229" s="40"/>
    </row>
    <row r="1230" spans="1:11">
      <c r="A1230" s="39" t="s">
        <v>151</v>
      </c>
      <c r="B1230" s="39" t="s">
        <v>150</v>
      </c>
      <c r="C1230" s="39" t="s">
        <v>149</v>
      </c>
      <c r="D1230" s="39" t="s">
        <v>104</v>
      </c>
      <c r="E1230" s="39" t="s">
        <v>90</v>
      </c>
      <c r="F1230" s="50">
        <v>98109</v>
      </c>
      <c r="G1230" s="39" t="s">
        <v>148</v>
      </c>
      <c r="H1230" s="41"/>
      <c r="I1230" s="41"/>
      <c r="J1230" s="41"/>
      <c r="K1230" s="40"/>
    </row>
    <row r="1231" spans="1:11">
      <c r="A1231" s="39" t="s">
        <v>147</v>
      </c>
      <c r="B1231" s="39" t="s">
        <v>146</v>
      </c>
      <c r="C1231" s="39" t="s">
        <v>145</v>
      </c>
      <c r="D1231" s="39" t="s">
        <v>104</v>
      </c>
      <c r="E1231" s="39" t="s">
        <v>90</v>
      </c>
      <c r="F1231" s="50">
        <v>98112</v>
      </c>
      <c r="G1231" s="39"/>
      <c r="H1231" s="41"/>
      <c r="I1231" s="41"/>
      <c r="J1231" s="41"/>
      <c r="K1231" s="40"/>
    </row>
    <row r="1232" spans="1:11">
      <c r="A1232" s="39" t="s">
        <v>48</v>
      </c>
      <c r="B1232" s="39" t="s">
        <v>144</v>
      </c>
      <c r="C1232" s="39" t="s">
        <v>143</v>
      </c>
      <c r="D1232" s="39" t="s">
        <v>142</v>
      </c>
      <c r="E1232" s="39" t="s">
        <v>90</v>
      </c>
      <c r="F1232" s="50">
        <v>98012</v>
      </c>
      <c r="G1232" s="39" t="s">
        <v>141</v>
      </c>
      <c r="H1232" s="41"/>
      <c r="I1232" s="41"/>
      <c r="J1232" s="41"/>
      <c r="K1232" s="40"/>
    </row>
    <row r="1233" spans="1:11">
      <c r="A1233" s="39" t="s">
        <v>140</v>
      </c>
      <c r="B1233" s="39" t="s">
        <v>139</v>
      </c>
      <c r="C1233" s="39" t="s">
        <v>138</v>
      </c>
      <c r="D1233" s="39" t="s">
        <v>137</v>
      </c>
      <c r="E1233" s="39" t="s">
        <v>90</v>
      </c>
      <c r="F1233" s="50">
        <v>98226</v>
      </c>
      <c r="G1233" s="39" t="s">
        <v>136</v>
      </c>
      <c r="H1233" s="41"/>
      <c r="I1233" s="41"/>
      <c r="J1233" s="41"/>
      <c r="K1233" s="40"/>
    </row>
    <row r="1234" spans="1:11">
      <c r="A1234" s="39" t="s">
        <v>135</v>
      </c>
      <c r="B1234" s="39" t="s">
        <v>134</v>
      </c>
      <c r="C1234" s="39" t="s">
        <v>133</v>
      </c>
      <c r="D1234" s="39" t="s">
        <v>132</v>
      </c>
      <c r="E1234" s="39" t="s">
        <v>90</v>
      </c>
      <c r="F1234" s="50">
        <v>98070</v>
      </c>
      <c r="G1234" s="39" t="s">
        <v>131</v>
      </c>
      <c r="H1234" s="41"/>
      <c r="I1234" s="41"/>
      <c r="J1234" s="41"/>
      <c r="K1234" s="40"/>
    </row>
    <row r="1235" spans="1:11">
      <c r="A1235" s="39" t="s">
        <v>130</v>
      </c>
      <c r="B1235" s="39" t="s">
        <v>129</v>
      </c>
      <c r="C1235" s="39" t="s">
        <v>128</v>
      </c>
      <c r="D1235" s="39" t="s">
        <v>109</v>
      </c>
      <c r="E1235" s="39" t="s">
        <v>90</v>
      </c>
      <c r="F1235" s="50">
        <v>98110</v>
      </c>
      <c r="G1235" s="39" t="s">
        <v>127</v>
      </c>
      <c r="H1235" s="41"/>
      <c r="I1235" s="41"/>
      <c r="J1235" s="41"/>
      <c r="K1235" s="40"/>
    </row>
    <row r="1236" spans="1:11">
      <c r="A1236" s="39" t="s">
        <v>126</v>
      </c>
      <c r="B1236" s="39" t="s">
        <v>125</v>
      </c>
      <c r="C1236" s="39" t="s">
        <v>124</v>
      </c>
      <c r="D1236" s="39" t="s">
        <v>123</v>
      </c>
      <c r="E1236" s="39" t="s">
        <v>90</v>
      </c>
      <c r="F1236" s="50">
        <v>98022</v>
      </c>
      <c r="G1236" s="39" t="s">
        <v>122</v>
      </c>
      <c r="H1236" s="41"/>
      <c r="I1236" s="41"/>
      <c r="J1236" s="41"/>
      <c r="K1236" s="40"/>
    </row>
    <row r="1237" spans="1:11">
      <c r="A1237" s="39" t="s">
        <v>121</v>
      </c>
      <c r="B1237" s="39" t="s">
        <v>120</v>
      </c>
      <c r="C1237" s="39" t="s">
        <v>119</v>
      </c>
      <c r="D1237" s="39" t="s">
        <v>118</v>
      </c>
      <c r="E1237" s="39" t="s">
        <v>90</v>
      </c>
      <c r="F1237" s="50">
        <v>98059</v>
      </c>
      <c r="G1237" s="39" t="s">
        <v>117</v>
      </c>
      <c r="H1237" s="41"/>
      <c r="I1237" s="41"/>
      <c r="J1237" s="41"/>
      <c r="K1237" s="40"/>
    </row>
    <row r="1238" spans="1:11">
      <c r="A1238" s="39" t="s">
        <v>116</v>
      </c>
      <c r="B1238" s="39" t="s">
        <v>115</v>
      </c>
      <c r="C1238" s="39" t="s">
        <v>114</v>
      </c>
      <c r="D1238" s="39" t="s">
        <v>113</v>
      </c>
      <c r="E1238" s="39" t="s">
        <v>90</v>
      </c>
      <c r="F1238" s="50">
        <v>99203</v>
      </c>
      <c r="G1238" s="39"/>
      <c r="H1238" s="41"/>
      <c r="I1238" s="41"/>
      <c r="J1238" s="41"/>
      <c r="K1238" s="40"/>
    </row>
    <row r="1239" spans="1:11">
      <c r="A1239" s="39" t="s">
        <v>112</v>
      </c>
      <c r="B1239" s="39" t="s">
        <v>111</v>
      </c>
      <c r="C1239" s="39" t="s">
        <v>110</v>
      </c>
      <c r="D1239" s="39" t="s">
        <v>109</v>
      </c>
      <c r="E1239" s="39" t="s">
        <v>90</v>
      </c>
      <c r="F1239" s="50">
        <v>98110</v>
      </c>
      <c r="G1239" s="39" t="s">
        <v>108</v>
      </c>
      <c r="H1239" s="41"/>
      <c r="I1239" s="41"/>
      <c r="J1239" s="41"/>
      <c r="K1239" s="40"/>
    </row>
    <row r="1240" spans="1:11">
      <c r="A1240" s="39" t="s">
        <v>107</v>
      </c>
      <c r="B1240" s="39" t="s">
        <v>106</v>
      </c>
      <c r="C1240" s="39" t="s">
        <v>105</v>
      </c>
      <c r="D1240" s="39" t="s">
        <v>104</v>
      </c>
      <c r="E1240" s="39" t="s">
        <v>90</v>
      </c>
      <c r="F1240" s="50">
        <v>98106</v>
      </c>
      <c r="G1240" s="39"/>
      <c r="H1240" s="41"/>
      <c r="I1240" s="41"/>
      <c r="J1240" s="41"/>
      <c r="K1240" s="40"/>
    </row>
    <row r="1241" spans="1:11">
      <c r="A1241" s="39" t="s">
        <v>48</v>
      </c>
      <c r="B1241" s="39" t="s">
        <v>103</v>
      </c>
      <c r="C1241" s="39" t="s">
        <v>102</v>
      </c>
      <c r="D1241" s="39" t="s">
        <v>101</v>
      </c>
      <c r="E1241" s="39" t="s">
        <v>90</v>
      </c>
      <c r="F1241" s="50">
        <v>98040</v>
      </c>
      <c r="G1241" s="39" t="s">
        <v>100</v>
      </c>
      <c r="H1241" s="41"/>
      <c r="I1241" s="41"/>
      <c r="J1241" s="41"/>
      <c r="K1241" s="40"/>
    </row>
    <row r="1242" spans="1:11">
      <c r="A1242" s="39" t="s">
        <v>99</v>
      </c>
      <c r="B1242" s="39" t="s">
        <v>98</v>
      </c>
      <c r="C1242" s="39" t="s">
        <v>97</v>
      </c>
      <c r="D1242" s="39" t="s">
        <v>96</v>
      </c>
      <c r="E1242" s="39" t="s">
        <v>90</v>
      </c>
      <c r="F1242" s="50">
        <v>98338</v>
      </c>
      <c r="G1242" s="39" t="s">
        <v>95</v>
      </c>
      <c r="H1242" s="41"/>
      <c r="I1242" s="41"/>
      <c r="J1242" s="41"/>
      <c r="K1242" s="40"/>
    </row>
    <row r="1243" spans="1:11">
      <c r="A1243" s="39" t="s">
        <v>94</v>
      </c>
      <c r="B1243" s="39" t="s">
        <v>93</v>
      </c>
      <c r="C1243" s="39" t="s">
        <v>92</v>
      </c>
      <c r="D1243" s="39" t="s">
        <v>91</v>
      </c>
      <c r="E1243" s="39" t="s">
        <v>90</v>
      </c>
      <c r="F1243" s="50">
        <v>98277</v>
      </c>
      <c r="G1243" s="39" t="s">
        <v>89</v>
      </c>
      <c r="H1243" s="41"/>
      <c r="I1243" s="41"/>
      <c r="J1243" s="41"/>
      <c r="K1243" s="40"/>
    </row>
    <row r="1244" spans="1:11">
      <c r="A1244" s="39" t="s">
        <v>88</v>
      </c>
      <c r="B1244" s="39" t="s">
        <v>87</v>
      </c>
      <c r="C1244" s="39" t="s">
        <v>86</v>
      </c>
      <c r="D1244" s="39" t="s">
        <v>85</v>
      </c>
      <c r="E1244" s="39" t="s">
        <v>55</v>
      </c>
      <c r="F1244" s="50">
        <v>53217</v>
      </c>
      <c r="G1244" s="39" t="s">
        <v>84</v>
      </c>
      <c r="H1244" s="41"/>
      <c r="I1244" s="41"/>
      <c r="J1244" s="41"/>
      <c r="K1244" s="40"/>
    </row>
    <row r="1245" spans="1:11">
      <c r="A1245" s="39" t="s">
        <v>83</v>
      </c>
      <c r="B1245" s="39" t="s">
        <v>82</v>
      </c>
      <c r="C1245" s="39" t="s">
        <v>81</v>
      </c>
      <c r="D1245" s="39" t="s">
        <v>71</v>
      </c>
      <c r="E1245" s="39" t="s">
        <v>55</v>
      </c>
      <c r="F1245" s="50">
        <v>53711</v>
      </c>
      <c r="G1245" s="39" t="s">
        <v>80</v>
      </c>
      <c r="H1245" s="41"/>
      <c r="I1245" s="41"/>
      <c r="J1245" s="41"/>
      <c r="K1245" s="40"/>
    </row>
    <row r="1246" spans="1:11">
      <c r="A1246" s="39" t="s">
        <v>79</v>
      </c>
      <c r="B1246" s="39" t="s">
        <v>78</v>
      </c>
      <c r="C1246" s="39" t="s">
        <v>77</v>
      </c>
      <c r="D1246" s="39" t="s">
        <v>76</v>
      </c>
      <c r="E1246" s="39" t="s">
        <v>55</v>
      </c>
      <c r="F1246" s="50">
        <v>53005</v>
      </c>
      <c r="G1246" s="39" t="s">
        <v>75</v>
      </c>
      <c r="H1246" s="41"/>
      <c r="I1246" s="41"/>
      <c r="J1246" s="41"/>
      <c r="K1246" s="40"/>
    </row>
    <row r="1247" spans="1:11">
      <c r="A1247" s="39" t="s">
        <v>74</v>
      </c>
      <c r="B1247" s="39" t="s">
        <v>73</v>
      </c>
      <c r="C1247" s="39" t="s">
        <v>72</v>
      </c>
      <c r="D1247" s="39" t="s">
        <v>71</v>
      </c>
      <c r="E1247" s="39" t="s">
        <v>55</v>
      </c>
      <c r="F1247" s="50">
        <v>53711</v>
      </c>
      <c r="G1247" s="39" t="s">
        <v>70</v>
      </c>
      <c r="H1247" s="41"/>
      <c r="I1247" s="41"/>
      <c r="J1247" s="41"/>
      <c r="K1247" s="40"/>
    </row>
    <row r="1248" spans="1:11">
      <c r="A1248" s="39" t="s">
        <v>69</v>
      </c>
      <c r="B1248" s="39" t="s">
        <v>68</v>
      </c>
      <c r="C1248" s="39" t="s">
        <v>67</v>
      </c>
      <c r="D1248" s="39" t="s">
        <v>66</v>
      </c>
      <c r="E1248" s="39" t="s">
        <v>55</v>
      </c>
      <c r="F1248" s="50">
        <v>54935</v>
      </c>
      <c r="G1248" s="39" t="s">
        <v>65</v>
      </c>
      <c r="H1248" s="41"/>
      <c r="I1248" s="41"/>
      <c r="J1248" s="41"/>
      <c r="K1248" s="40"/>
    </row>
    <row r="1249" spans="1:11">
      <c r="A1249" s="39" t="s">
        <v>64</v>
      </c>
      <c r="B1249" s="39" t="s">
        <v>63</v>
      </c>
      <c r="C1249" s="39" t="s">
        <v>62</v>
      </c>
      <c r="D1249" s="39" t="s">
        <v>61</v>
      </c>
      <c r="E1249" s="39" t="s">
        <v>55</v>
      </c>
      <c r="F1249" s="50">
        <v>53040</v>
      </c>
      <c r="G1249" s="39" t="s">
        <v>60</v>
      </c>
      <c r="H1249" s="41"/>
      <c r="I1249" s="41"/>
      <c r="J1249" s="41"/>
      <c r="K1249" s="40"/>
    </row>
    <row r="1250" spans="1:11">
      <c r="A1250" s="39" t="s">
        <v>59</v>
      </c>
      <c r="B1250" s="39" t="s">
        <v>58</v>
      </c>
      <c r="C1250" s="39" t="s">
        <v>57</v>
      </c>
      <c r="D1250" s="39" t="s">
        <v>56</v>
      </c>
      <c r="E1250" s="39" t="s">
        <v>55</v>
      </c>
      <c r="F1250" s="50">
        <v>53213</v>
      </c>
      <c r="G1250" s="39" t="s">
        <v>54</v>
      </c>
      <c r="H1250" s="41"/>
      <c r="I1250" s="41"/>
      <c r="J1250" s="41"/>
      <c r="K1250" s="40"/>
    </row>
    <row r="1251" spans="1:11">
      <c r="A1251" s="39" t="s">
        <v>53</v>
      </c>
      <c r="B1251" s="39" t="s">
        <v>52</v>
      </c>
      <c r="C1251" s="39" t="s">
        <v>51</v>
      </c>
      <c r="D1251" s="39" t="s">
        <v>50</v>
      </c>
      <c r="E1251" s="39" t="s">
        <v>44</v>
      </c>
      <c r="F1251" s="50">
        <v>25443</v>
      </c>
      <c r="G1251" s="39" t="s">
        <v>49</v>
      </c>
      <c r="H1251" s="41"/>
      <c r="I1251" s="41"/>
      <c r="J1251" s="41"/>
      <c r="K1251" s="40"/>
    </row>
    <row r="1252" spans="1:11">
      <c r="A1252" s="39" t="s">
        <v>48</v>
      </c>
      <c r="B1252" s="39" t="s">
        <v>47</v>
      </c>
      <c r="C1252" s="39" t="s">
        <v>46</v>
      </c>
      <c r="D1252" s="39" t="s">
        <v>45</v>
      </c>
      <c r="E1252" s="39" t="s">
        <v>44</v>
      </c>
      <c r="F1252" s="50">
        <v>24915</v>
      </c>
      <c r="G1252" s="39" t="s">
        <v>43</v>
      </c>
      <c r="H1252" s="41"/>
      <c r="I1252" s="41"/>
      <c r="J1252" s="41"/>
      <c r="K1252" s="40"/>
    </row>
    <row r="1253" spans="1:11">
      <c r="A1253" s="39" t="s">
        <v>42</v>
      </c>
      <c r="B1253" s="39" t="s">
        <v>41</v>
      </c>
      <c r="C1253" s="39" t="s">
        <v>40</v>
      </c>
      <c r="D1253" s="39" t="s">
        <v>39</v>
      </c>
      <c r="E1253" s="39" t="s">
        <v>38</v>
      </c>
      <c r="F1253" s="50">
        <v>83001</v>
      </c>
      <c r="G1253" s="39" t="s">
        <v>37</v>
      </c>
      <c r="H1253" s="41"/>
      <c r="I1253" s="41"/>
      <c r="J1253" s="41"/>
      <c r="K1253" s="40"/>
    </row>
    <row r="1254" spans="1:11">
      <c r="A1254" s="39" t="s">
        <v>8</v>
      </c>
      <c r="B1254" s="43"/>
      <c r="C1254" s="43"/>
      <c r="D1254" s="43"/>
      <c r="E1254" s="43"/>
      <c r="F1254" s="51"/>
      <c r="G1254" s="43"/>
      <c r="H1254" s="42"/>
      <c r="I1254" s="42"/>
      <c r="J1254" s="42"/>
      <c r="K1254" s="42"/>
    </row>
    <row r="1255" spans="1:11">
      <c r="B1255" s="39"/>
      <c r="C1255" s="39"/>
      <c r="D1255" s="39"/>
      <c r="E1255" s="39"/>
      <c r="F1255" s="50"/>
      <c r="G1255" s="39"/>
      <c r="H1255" s="41"/>
      <c r="I1255" s="41"/>
      <c r="J1255" s="41"/>
      <c r="K1255" s="4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00B050"/>
  </sheetPr>
  <dimension ref="A1:B7"/>
  <sheetViews>
    <sheetView zoomScale="145" zoomScaleNormal="145" workbookViewId="0">
      <selection activeCell="B8" sqref="B8"/>
    </sheetView>
  </sheetViews>
  <sheetFormatPr defaultRowHeight="12.75"/>
  <cols>
    <col min="1" max="1" width="21.140625" bestFit="1" customWidth="1"/>
    <col min="2" max="2" width="13" customWidth="1"/>
  </cols>
  <sheetData>
    <row r="1" spans="1:2">
      <c r="A1" s="196" t="s">
        <v>4466</v>
      </c>
      <c r="B1" s="196"/>
    </row>
    <row r="2" spans="1:2" ht="15">
      <c r="A2" s="48" t="s">
        <v>4467</v>
      </c>
      <c r="B2" s="15">
        <f>COUNT(Registration)</f>
        <v>141</v>
      </c>
    </row>
    <row r="3" spans="1:2" ht="15">
      <c r="A3" s="48" t="s">
        <v>4468</v>
      </c>
      <c r="B3" s="16">
        <f>SUM(Registration)</f>
        <v>155100</v>
      </c>
    </row>
    <row r="4" spans="1:2" ht="15">
      <c r="A4" s="48" t="s">
        <v>4469</v>
      </c>
      <c r="B4" s="15">
        <f>COUNT(Single)</f>
        <v>46</v>
      </c>
    </row>
    <row r="5" spans="1:2" ht="15">
      <c r="A5" s="48" t="s">
        <v>4470</v>
      </c>
      <c r="B5" s="16">
        <f>SUM(Single)</f>
        <v>22770</v>
      </c>
    </row>
    <row r="6" spans="1:2" ht="15">
      <c r="A6" s="48" t="s">
        <v>4471</v>
      </c>
      <c r="B6" s="15">
        <f>COUNT(Double)</f>
        <v>14</v>
      </c>
    </row>
    <row r="7" spans="1:2" ht="15">
      <c r="A7" s="48" t="s">
        <v>4472</v>
      </c>
      <c r="B7" s="16">
        <f>SUM(Double)</f>
        <v>11130</v>
      </c>
    </row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15</vt:i4>
      </vt:variant>
    </vt:vector>
  </HeadingPairs>
  <TitlesOfParts>
    <vt:vector size="46" baseType="lpstr">
      <vt:lpstr>Temperature Problem</vt:lpstr>
      <vt:lpstr>AutoSum</vt:lpstr>
      <vt:lpstr>Review</vt:lpstr>
      <vt:lpstr>Grand Totals</vt:lpstr>
      <vt:lpstr>Absolute Ref</vt:lpstr>
      <vt:lpstr>Absolute Ref 2</vt:lpstr>
      <vt:lpstr>Absolute Ref 3</vt:lpstr>
      <vt:lpstr>Conference Names</vt:lpstr>
      <vt:lpstr>Conference Totals</vt:lpstr>
      <vt:lpstr>Remove Duplicates</vt:lpstr>
      <vt:lpstr>Data Analysis List</vt:lpstr>
      <vt:lpstr>Flash Fill - Names</vt:lpstr>
      <vt:lpstr>Flash Fill - Insert Text</vt:lpstr>
      <vt:lpstr>Cookie Sales</vt:lpstr>
      <vt:lpstr>Format as Table</vt:lpstr>
      <vt:lpstr>Data Validation</vt:lpstr>
      <vt:lpstr>Payment</vt:lpstr>
      <vt:lpstr>Simple If</vt:lpstr>
      <vt:lpstr>Nested If-Ifs</vt:lpstr>
      <vt:lpstr>VLookup</vt:lpstr>
      <vt:lpstr>VLookup2</vt:lpstr>
      <vt:lpstr>IsErr-IfError</vt:lpstr>
      <vt:lpstr>Round</vt:lpstr>
      <vt:lpstr>CountIf-SumIf</vt:lpstr>
      <vt:lpstr>Sumif 2</vt:lpstr>
      <vt:lpstr>Concatenate</vt:lpstr>
      <vt:lpstr>Text to Columns</vt:lpstr>
      <vt:lpstr>Proper</vt:lpstr>
      <vt:lpstr>Convert</vt:lpstr>
      <vt:lpstr>And-Or</vt:lpstr>
      <vt:lpstr>Conference Registrations</vt:lpstr>
      <vt:lpstr>Books</vt:lpstr>
      <vt:lpstr>CD_s</vt:lpstr>
      <vt:lpstr>data</vt:lpstr>
      <vt:lpstr>Double</vt:lpstr>
      <vt:lpstr>DVD_s</vt:lpstr>
      <vt:lpstr>February</vt:lpstr>
      <vt:lpstr>January</vt:lpstr>
      <vt:lpstr>March</vt:lpstr>
      <vt:lpstr>Newsletter</vt:lpstr>
      <vt:lpstr>Posters</vt:lpstr>
      <vt:lpstr>Review!Print_Area</vt:lpstr>
      <vt:lpstr>Registration</vt:lpstr>
      <vt:lpstr>SALES</vt:lpstr>
      <vt:lpstr>Single</vt:lpstr>
      <vt:lpstr>Units</vt:lpstr>
    </vt:vector>
  </TitlesOfParts>
  <Company>Pioneer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White</dc:creator>
  <cp:lastModifiedBy>Mannie White</cp:lastModifiedBy>
  <cp:lastPrinted>2020-06-11T13:56:35Z</cp:lastPrinted>
  <dcterms:created xsi:type="dcterms:W3CDTF">2000-06-15T20:30:37Z</dcterms:created>
  <dcterms:modified xsi:type="dcterms:W3CDTF">2020-06-12T13:37:17Z</dcterms:modified>
</cp:coreProperties>
</file>